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PRay99\Desktop\2011-2012-Fourth-Quarter\"/>
    </mc:Choice>
  </mc:AlternateContent>
  <bookViews>
    <workbookView xWindow="0" yWindow="0" windowWidth="20490" windowHeight="7755" tabRatio="783"/>
  </bookViews>
  <sheets>
    <sheet name="Cover" sheetId="5" r:id="rId1"/>
    <sheet name="Trends file-1" sheetId="7" r:id="rId2"/>
    <sheet name="Trends file-2" sheetId="8" r:id="rId3"/>
    <sheet name="Trends file-3" sheetId="9" r:id="rId4"/>
    <sheet name="Trends file-4" sheetId="3" r:id="rId5"/>
    <sheet name="Trends file-5-SCH" sheetId="4" r:id="rId6"/>
    <sheet name="Trends file-6-Ops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p">#N/A</definedName>
    <definedName name="___6">#REF!</definedName>
    <definedName name="___8">#REF!</definedName>
    <definedName name="___BTM150">#REF!</definedName>
    <definedName name="___BTM200">#REF!</definedName>
    <definedName name="___BTM50">#REF!</definedName>
    <definedName name="___C">#REF!</definedName>
    <definedName name="___CON1">#REF!</definedName>
    <definedName name="___CON2">#REF!</definedName>
    <definedName name="___EXC1">#REF!</definedName>
    <definedName name="___EXC2">#REF!</definedName>
    <definedName name="___hom2">#REF!</definedName>
    <definedName name="___msl100">#REF!</definedName>
    <definedName name="___msl200">#REF!</definedName>
    <definedName name="___msl250">#REF!</definedName>
    <definedName name="___msl300">#REF!</definedName>
    <definedName name="___msl400">#REF!</definedName>
    <definedName name="___msl800">#REF!</definedName>
    <definedName name="___mui100">#REF!</definedName>
    <definedName name="___mui105">#REF!</definedName>
    <definedName name="___mui108">#REF!</definedName>
    <definedName name="___mui130">#REF!</definedName>
    <definedName name="___mui140">#REF!</definedName>
    <definedName name="___mui160">#REF!</definedName>
    <definedName name="___mui180">#REF!</definedName>
    <definedName name="___mui250">#REF!</definedName>
    <definedName name="___mui271">#REF!</definedName>
    <definedName name="___mui320">#REF!</definedName>
    <definedName name="___mui45">#REF!</definedName>
    <definedName name="___mui50">#REF!</definedName>
    <definedName name="___mui54">#REF!</definedName>
    <definedName name="___mui65">#REF!</definedName>
    <definedName name="___mui75">#REF!</definedName>
    <definedName name="___mui80">#REF!</definedName>
    <definedName name="___NET2">#REF!</definedName>
    <definedName name="___R">#REF!</definedName>
    <definedName name="___sat10">#REF!</definedName>
    <definedName name="___sat12">#REF!</definedName>
    <definedName name="___sat14">#REF!</definedName>
    <definedName name="___sat16">#REF!</definedName>
    <definedName name="___sat20">#REF!</definedName>
    <definedName name="___sat8">#REF!</definedName>
    <definedName name="___sua20">#REF!</definedName>
    <definedName name="___sua30">#REF!</definedName>
    <definedName name="___vbt150">#REF!</definedName>
    <definedName name="___vbt200">#REF!</definedName>
    <definedName name="___vbt210">#REF!</definedName>
    <definedName name="___vbt300">#REF!</definedName>
    <definedName name="___vbt400">#REF!</definedName>
    <definedName name="___vxm100">#REF!</definedName>
    <definedName name="___vxm300">#REF!</definedName>
    <definedName name="___vxm500">#REF!</definedName>
    <definedName name="___vxm75">#REF!</definedName>
    <definedName name="__6">#REF!</definedName>
    <definedName name="__8">#REF!</definedName>
    <definedName name="__BTM150">#REF!</definedName>
    <definedName name="__BTM200">#REF!</definedName>
    <definedName name="__BTM50">#REF!</definedName>
    <definedName name="__C">#REF!</definedName>
    <definedName name="__CON1">#REF!</definedName>
    <definedName name="__CON2">#REF!</definedName>
    <definedName name="__EXC1">#REF!</definedName>
    <definedName name="__EXC2">#REF!</definedName>
    <definedName name="__hom2">#REF!</definedName>
    <definedName name="__msl100">#REF!</definedName>
    <definedName name="__msl200">#REF!</definedName>
    <definedName name="__msl250">#REF!</definedName>
    <definedName name="__msl300">#REF!</definedName>
    <definedName name="__msl400">#REF!</definedName>
    <definedName name="__msl800">#REF!</definedName>
    <definedName name="__mui100">#REF!</definedName>
    <definedName name="__mui105">#REF!</definedName>
    <definedName name="__mui108">#REF!</definedName>
    <definedName name="__mui130">#REF!</definedName>
    <definedName name="__mui140">#REF!</definedName>
    <definedName name="__mui160">#REF!</definedName>
    <definedName name="__mui180">#REF!</definedName>
    <definedName name="__mui250">#REF!</definedName>
    <definedName name="__mui271">#REF!</definedName>
    <definedName name="__mui320">#REF!</definedName>
    <definedName name="__mui45">#REF!</definedName>
    <definedName name="__mui50">#REF!</definedName>
    <definedName name="__mui54">#REF!</definedName>
    <definedName name="__mui65">#REF!</definedName>
    <definedName name="__mui75">#REF!</definedName>
    <definedName name="__mui80">#REF!</definedName>
    <definedName name="__NET2">#REF!</definedName>
    <definedName name="__R">#REF!</definedName>
    <definedName name="__sat10">#REF!</definedName>
    <definedName name="__sat12">#REF!</definedName>
    <definedName name="__sat14">#REF!</definedName>
    <definedName name="__sat16">#REF!</definedName>
    <definedName name="__sat20">#REF!</definedName>
    <definedName name="__sat8">#REF!</definedName>
    <definedName name="__sua20">#REF!</definedName>
    <definedName name="__sua30">#REF!</definedName>
    <definedName name="__vbt150">#REF!</definedName>
    <definedName name="__vbt200">#REF!</definedName>
    <definedName name="__vbt210">#REF!</definedName>
    <definedName name="__vbt300">#REF!</definedName>
    <definedName name="__vbt400">#REF!</definedName>
    <definedName name="__vxm100">#REF!</definedName>
    <definedName name="__vxm300">#REF!</definedName>
    <definedName name="__vxm500">#REF!</definedName>
    <definedName name="__vxm75">#REF!</definedName>
    <definedName name="_1">#REF!</definedName>
    <definedName name="_2">#REF!</definedName>
    <definedName name="_6">#REF!</definedName>
    <definedName name="_8">#REF!</definedName>
    <definedName name="_BTM150">#REF!</definedName>
    <definedName name="_BTM200">#REF!</definedName>
    <definedName name="_BTM50">#REF!</definedName>
    <definedName name="_C">#REF!</definedName>
    <definedName name="_CON1">#REF!</definedName>
    <definedName name="_CON2">#REF!</definedName>
    <definedName name="_EXC1">#REF!</definedName>
    <definedName name="_EXC2">#REF!</definedName>
    <definedName name="_Fill" hidden="1">#REF!</definedName>
    <definedName name="_hom2">#REF!</definedName>
    <definedName name="_msl100">#REF!</definedName>
    <definedName name="_msl200">#REF!</definedName>
    <definedName name="_msl250">#REF!</definedName>
    <definedName name="_msl300">#REF!</definedName>
    <definedName name="_msl400">#REF!</definedName>
    <definedName name="_msl800">#REF!</definedName>
    <definedName name="_mui100">#REF!</definedName>
    <definedName name="_mui105">#REF!</definedName>
    <definedName name="_mui108">#REF!</definedName>
    <definedName name="_mui130">#REF!</definedName>
    <definedName name="_mui140">#REF!</definedName>
    <definedName name="_mui160">#REF!</definedName>
    <definedName name="_mui180">#REF!</definedName>
    <definedName name="_mui250">#REF!</definedName>
    <definedName name="_mui271">#REF!</definedName>
    <definedName name="_mui320">#REF!</definedName>
    <definedName name="_mui45">#REF!</definedName>
    <definedName name="_mui50">#REF!</definedName>
    <definedName name="_mui54">#REF!</definedName>
    <definedName name="_mui65">#REF!</definedName>
    <definedName name="_mui75">#REF!</definedName>
    <definedName name="_mui80">#REF!</definedName>
    <definedName name="_NET2">#REF!</definedName>
    <definedName name="_Order1" hidden="1">255</definedName>
    <definedName name="_Order2" hidden="1">255</definedName>
    <definedName name="_R">#REF!</definedName>
    <definedName name="_sat10">#REF!</definedName>
    <definedName name="_sat12">#REF!</definedName>
    <definedName name="_sat14">#REF!</definedName>
    <definedName name="_sat16">#REF!</definedName>
    <definedName name="_sat20">#REF!</definedName>
    <definedName name="_sat8">#REF!</definedName>
    <definedName name="_Sort" hidden="1">#REF!</definedName>
    <definedName name="_sua20">#REF!</definedName>
    <definedName name="_sua30">#REF!</definedName>
    <definedName name="_vbt150">#REF!</definedName>
    <definedName name="_vbt200">#REF!</definedName>
    <definedName name="_vbt210">#REF!</definedName>
    <definedName name="_vbt300">#REF!</definedName>
    <definedName name="_vbt400">#REF!</definedName>
    <definedName name="_vxm100">#REF!</definedName>
    <definedName name="_vxm300">#REF!</definedName>
    <definedName name="_vxm500">#REF!</definedName>
    <definedName name="_vxm75">#REF!</definedName>
    <definedName name="A" localSheetId="1">'[7]Sch. 1'!$Q$25</definedName>
    <definedName name="A" localSheetId="2">'[7]Sch. 1'!$Q$25</definedName>
    <definedName name="A" localSheetId="3">'[7]Sch. 1'!$Q$25</definedName>
    <definedName name="A">#REF!</definedName>
    <definedName name="a277Print_Titles">#REF!</definedName>
    <definedName name="aaa" localSheetId="1" hidden="1">{#N/A,#N/A,FALSE,"Staffnos &amp; cost"}</definedName>
    <definedName name="aaa" localSheetId="2" hidden="1">{#N/A,#N/A,FALSE,"Staffnos &amp; cost"}</definedName>
    <definedName name="aaa" localSheetId="3" hidden="1">{#N/A,#N/A,FALSE,"Staffnos &amp; cost"}</definedName>
    <definedName name="aaa" localSheetId="4" hidden="1">{#N/A,#N/A,FALSE,"Staffnos &amp; cost"}</definedName>
    <definedName name="aaa" localSheetId="5" hidden="1">{#N/A,#N/A,FALSE,"Staffnos &amp; cost"}</definedName>
    <definedName name="aaa" localSheetId="6" hidden="1">{#N/A,#N/A,FALSE,"Staffnos &amp; cost"}</definedName>
    <definedName name="aaa" hidden="1">{#N/A,#N/A,FALSE,"Staffnos &amp; cost"}</definedName>
    <definedName name="ab">#REF!</definedName>
    <definedName name="abc">#REF!</definedName>
    <definedName name="AccessDatabase" hidden="1">"D:\Compensation\comp data 2001.xls"</definedName>
    <definedName name="aho">#REF!</definedName>
    <definedName name="aircompressor">#REF!</definedName>
    <definedName name="ASP">#REF!</definedName>
    <definedName name="b">#REF!</definedName>
    <definedName name="B_VND">0.05</definedName>
    <definedName name="B_YEN">0.1</definedName>
    <definedName name="Bang_cly">#REF!</definedName>
    <definedName name="Bang_CVC">#REF!</definedName>
    <definedName name="bang_gia">#REF!</definedName>
    <definedName name="Bang_travl">#REF!</definedName>
    <definedName name="bb" localSheetId="1" hidden="1">{#N/A,#N/A,FALSE,"Staffnos &amp; cost"}</definedName>
    <definedName name="bb" localSheetId="2" hidden="1">{#N/A,#N/A,FALSE,"Staffnos &amp; cost"}</definedName>
    <definedName name="bb" localSheetId="3" hidden="1">{#N/A,#N/A,FALSE,"Staffnos &amp; cost"}</definedName>
    <definedName name="bb" localSheetId="4" hidden="1">{#N/A,#N/A,FALSE,"Staffnos &amp; cost"}</definedName>
    <definedName name="bb" localSheetId="5" hidden="1">{#N/A,#N/A,FALSE,"Staffnos &amp; cost"}</definedName>
    <definedName name="bb" localSheetId="6" hidden="1">{#N/A,#N/A,FALSE,"Staffnos &amp; cost"}</definedName>
    <definedName name="bb" hidden="1">{#N/A,#N/A,FALSE,"Staffnos &amp; cost"}</definedName>
    <definedName name="bentonite">#REF!</definedName>
    <definedName name="BF1_">#REF!</definedName>
    <definedName name="BF2_">#REF!</definedName>
    <definedName name="BF3_">#REF!</definedName>
    <definedName name="BFBS">#REF!</definedName>
    <definedName name="BFES">#REF!</definedName>
    <definedName name="BFS">#REF!</definedName>
    <definedName name="Book2">#REF!</definedName>
    <definedName name="BOQ">#REF!</definedName>
    <definedName name="BT">#REF!</definedName>
    <definedName name="btcocnhoi">#REF!</definedName>
    <definedName name="BVCISUMMARY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_VND">0.03</definedName>
    <definedName name="C_YEN">0.1</definedName>
    <definedName name="cfk">#REF!</definedName>
    <definedName name="chiyoko">#REF!</definedName>
    <definedName name="chung">66</definedName>
    <definedName name="Co">#REF!</definedName>
    <definedName name="COAT">#REF!</definedName>
    <definedName name="COMMON">#REF!</definedName>
    <definedName name="CON_EQP_COS">#REF!</definedName>
    <definedName name="CONC25">#REF!</definedName>
    <definedName name="CONC30">#REF!</definedName>
    <definedName name="CONCS25">#REF!</definedName>
    <definedName name="CONCS30">#REF!</definedName>
    <definedName name="Cong_HM_DTCT">#REF!</definedName>
    <definedName name="Cong_M_DTCT">#REF!</definedName>
    <definedName name="Cong_NC_DTCT">#REF!</definedName>
    <definedName name="Cong_VL_DTCT">#REF!</definedName>
    <definedName name="cot7.5">#REF!</definedName>
    <definedName name="cot8.5">#REF!</definedName>
    <definedName name="COVER">#REF!</definedName>
    <definedName name="cpc">#REF!</definedName>
    <definedName name="CRITINST">#REF!</definedName>
    <definedName name="CRITPURC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_LY">#REF!</definedName>
    <definedName name="cuoc_vc">#REF!</definedName>
    <definedName name="cx">#REF!</definedName>
    <definedName name="dam">78000</definedName>
    <definedName name="data">#REF!</definedName>
    <definedName name="ddd" localSheetId="1">'[7]Sch. 1'!#REF!</definedName>
    <definedName name="ddd" localSheetId="2">'[7]Sch. 1'!#REF!</definedName>
    <definedName name="ddd" localSheetId="3">'[7]Sch. 1'!#REF!</definedName>
    <definedName name="ddd">'[5]Pub Rts 1.5 Standalone'!#REF!</definedName>
    <definedName name="den_bu">#REF!</definedName>
    <definedName name="denbu">#REF!</definedName>
    <definedName name="df">#REF!</definedName>
    <definedName name="DGCTI592">#REF!</definedName>
    <definedName name="dhom">#REF!</definedName>
    <definedName name="DIS">#REF!</definedName>
    <definedName name="DSUMDATA">#REF!</definedName>
    <definedName name="duoi">#REF!</definedName>
    <definedName name="DutoanDongmo">#REF!</definedName>
    <definedName name="dw">#REF!</definedName>
    <definedName name="e">#REF!</definedName>
    <definedName name="EF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X">#REF!</definedName>
    <definedName name="EXC">#REF!</definedName>
    <definedName name="EXCH">#REF!</definedName>
    <definedName name="_xlnm.Extract">#REF!</definedName>
    <definedName name="FAXNO">#REF!</definedName>
    <definedName name="FC5_total">#REF!</definedName>
    <definedName name="FC6_total">#REF!</definedName>
    <definedName name="ghip">#REF!</definedName>
    <definedName name="gia">#REF!</definedName>
    <definedName name="gia_tien">#REF!</definedName>
    <definedName name="gia_tien_BTN">#REF!</definedName>
    <definedName name="gt">#REF!</definedName>
    <definedName name="HF">#REF!</definedName>
    <definedName name="HHcat">#REF!</definedName>
    <definedName name="HHda">#REF!</definedName>
    <definedName name="HHxm">#REF!</definedName>
    <definedName name="hien">#REF!</definedName>
    <definedName name="hoc">55000</definedName>
    <definedName name="HOME_MANP">#REF!</definedName>
    <definedName name="HOMEOFFICE_COST">#REF!</definedName>
    <definedName name="hßm4">#REF!</definedName>
    <definedName name="HTML_CodePage" hidden="1">950</definedName>
    <definedName name="HTML_Control" localSheetId="1" hidden="1">{"'Sheet1'!$L$16"}</definedName>
    <definedName name="HTML_Control" localSheetId="2" hidden="1">{"'Sheet1'!$L$16"}</definedName>
    <definedName name="HTML_Control" localSheetId="3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localSheetId="2" hidden="1">{"'Sheet1'!$L$16"}</definedName>
    <definedName name="huy" localSheetId="3" hidden="1">{"'Sheet1'!$L$16"}</definedName>
    <definedName name="huy" hidden="1">{"'Sheet1'!$L$16"}</definedName>
    <definedName name="I" localSheetId="1">'[7]Sch. 1'!$Q$25</definedName>
    <definedName name="I" localSheetId="2">'[7]Sch. 1'!$Q$25</definedName>
    <definedName name="I" localSheetId="3">'[7]Sch. 1'!$Q$25</definedName>
    <definedName name="I">#REF!</definedName>
    <definedName name="IDLAB_COST">#REF!</definedName>
    <definedName name="in">#REF!</definedName>
    <definedName name="INDMANP">#REF!</definedName>
    <definedName name="kaori">#REF!</definedName>
    <definedName name="kazuyo">#REF!</definedName>
    <definedName name="kcong">#REF!</definedName>
    <definedName name="khac">2</definedName>
    <definedName name="Kiem_tra_trung_ten">#REF!</definedName>
    <definedName name="lan">#REF!</definedName>
    <definedName name="LC5_total">#REF!</definedName>
    <definedName name="LC6_total">#REF!</definedName>
    <definedName name="LG">#REF!</definedName>
    <definedName name="MAJ_CON_EQP">#REF!</definedName>
    <definedName name="masaru">#REF!</definedName>
    <definedName name="may">#REF!</definedName>
    <definedName name="mayumi">#REF!</definedName>
    <definedName name="mbangtai10">#REF!</definedName>
    <definedName name="mbangtai100">#REF!</definedName>
    <definedName name="mbangtai15">#REF!</definedName>
    <definedName name="mbangtai150">#REF!</definedName>
    <definedName name="mbangtai25">#REF!</definedName>
    <definedName name="mbombtth50">#REF!</definedName>
    <definedName name="mbombtth60">#REF!</definedName>
    <definedName name="mbomdien0.55">#REF!</definedName>
    <definedName name="mbomdien0.75">#REF!</definedName>
    <definedName name="mbomdien1.1">#REF!</definedName>
    <definedName name="mbomdien1.5">#REF!</definedName>
    <definedName name="mbomdien10">#REF!</definedName>
    <definedName name="mbomdien113">#REF!</definedName>
    <definedName name="mbomdien14">#REF!</definedName>
    <definedName name="mbomdien2">#REF!</definedName>
    <definedName name="mbomdien2.8">#REF!</definedName>
    <definedName name="mbomdien20">#REF!</definedName>
    <definedName name="mbomdien22">#REF!</definedName>
    <definedName name="mbomdien28">#REF!</definedName>
    <definedName name="mbomdien30">#REF!</definedName>
    <definedName name="mbomdien4">#REF!</definedName>
    <definedName name="mbomdien4.5">#REF!</definedName>
    <definedName name="mbomdien40">#REF!</definedName>
    <definedName name="mbomdien50">#REF!</definedName>
    <definedName name="mbomdien55">#REF!</definedName>
    <definedName name="mbomdien7">#REF!</definedName>
    <definedName name="mbomdien75">#REF!</definedName>
    <definedName name="mbomth10">#REF!</definedName>
    <definedName name="mbomth100">#REF!</definedName>
    <definedName name="mbomth15">#REF!</definedName>
    <definedName name="mbomth150">#REF!</definedName>
    <definedName name="mbomth20">#REF!</definedName>
    <definedName name="mbomth37">#REF!</definedName>
    <definedName name="mbomth45">#REF!</definedName>
    <definedName name="mbomth5">#REF!</definedName>
    <definedName name="mbomth5.5">#REF!</definedName>
    <definedName name="mbomth7">#REF!</definedName>
    <definedName name="mbomth7.5">#REF!</definedName>
    <definedName name="mbomth75">#REF!</definedName>
    <definedName name="mbomthxang3">#REF!</definedName>
    <definedName name="mbomthxang4">#REF!</definedName>
    <definedName name="mbomthxang6">#REF!</definedName>
    <definedName name="mbomthxang7">#REF!</definedName>
    <definedName name="mbomthxang8">#REF!</definedName>
    <definedName name="mbomvua2">#REF!</definedName>
    <definedName name="mbomvua4">#REF!</definedName>
    <definedName name="mbomvua6">#REF!</definedName>
    <definedName name="mbomvua9">#REF!</definedName>
    <definedName name="mbuacankhi1.5">#REF!</definedName>
    <definedName name="mbuadcocnoi2.5">#REF!</definedName>
    <definedName name="mbuadray1.2">#REF!</definedName>
    <definedName name="mbuadray1.8">#REF!</definedName>
    <definedName name="mbuadray2.2">#REF!</definedName>
    <definedName name="mbuadray2.5">#REF!</definedName>
    <definedName name="mbuadray3.5">#REF!</definedName>
    <definedName name="mbuarung170">#REF!</definedName>
    <definedName name="mbuarung40">#REF!</definedName>
    <definedName name="mbuarung50">#REF!</definedName>
    <definedName name="mbuarungccatth60">#REF!</definedName>
    <definedName name="mbuathbx0.6">#REF!</definedName>
    <definedName name="mbuathbx1.2">#REF!</definedName>
    <definedName name="mbuathbx1.8">#REF!</definedName>
    <definedName name="mbuathbx3.5">#REF!</definedName>
    <definedName name="mbuathbx4.5">#REF!</definedName>
    <definedName name="mc">#REF!</definedName>
    <definedName name="mcambactham1">#REF!</definedName>
    <definedName name="mcano30">#REF!</definedName>
    <definedName name="mcano75">#REF!</definedName>
    <definedName name="mcap1g10">#REF!</definedName>
    <definedName name="mcap1g16">#REF!</definedName>
    <definedName name="mcap1g25">#REF!</definedName>
    <definedName name="mcap1g9">#REF!</definedName>
    <definedName name="mcatdot2.8">#REF!</definedName>
    <definedName name="mcatong5">#REF!</definedName>
    <definedName name="mcatton15">#REF!</definedName>
    <definedName name="mcatuonthep5">#REF!</definedName>
    <definedName name="mcaulongmon10">#REF!</definedName>
    <definedName name="mcaulongmon30">#REF!</definedName>
    <definedName name="mcaulongmon60">#REF!</definedName>
    <definedName name="mcauray20">#REF!</definedName>
    <definedName name="mcauray25">#REF!</definedName>
    <definedName name="mcayxoidk108">#REF!</definedName>
    <definedName name="mcayxoidk60">#REF!</definedName>
    <definedName name="mcayxoidk80">#REF!</definedName>
    <definedName name="mccaubh10">#REF!</definedName>
    <definedName name="mccaubh16">#REF!</definedName>
    <definedName name="mccaubh25">#REF!</definedName>
    <definedName name="mccaubh3">#REF!</definedName>
    <definedName name="mccaubh4">#REF!</definedName>
    <definedName name="mccaubh40">#REF!</definedName>
    <definedName name="mccaubh5">#REF!</definedName>
    <definedName name="mccaubh6">#REF!</definedName>
    <definedName name="mccaubh65">#REF!</definedName>
    <definedName name="mccaubh7">#REF!</definedName>
    <definedName name="mccaubh8">#REF!</definedName>
    <definedName name="mccaubh90">#REF!</definedName>
    <definedName name="mccaubx10">#REF!</definedName>
    <definedName name="mccaubx100">#REF!</definedName>
    <definedName name="mccaubx16">#REF!</definedName>
    <definedName name="mccaubx25">#REF!</definedName>
    <definedName name="mccaubx28">#REF!</definedName>
    <definedName name="mccaubx40">#REF!</definedName>
    <definedName name="mccaubx5">#REF!</definedName>
    <definedName name="mccaubx50">#REF!</definedName>
    <definedName name="mccaubx63">#REF!</definedName>
    <definedName name="mccaubx7">#REF!</definedName>
    <definedName name="mccauladam60">#REF!</definedName>
    <definedName name="mccaunoi100">#REF!</definedName>
    <definedName name="mccaunoi30">#REF!</definedName>
    <definedName name="mccauthap10">#REF!</definedName>
    <definedName name="mccauthap12">#REF!</definedName>
    <definedName name="mccauthap15">#REF!</definedName>
    <definedName name="mccauthap20">#REF!</definedName>
    <definedName name="mccauthap25">#REF!</definedName>
    <definedName name="mccauthap3">#REF!</definedName>
    <definedName name="mccauthap30">#REF!</definedName>
    <definedName name="mccauthap40">#REF!</definedName>
    <definedName name="mccauthap5">#REF!</definedName>
    <definedName name="mccauthap50">#REF!</definedName>
    <definedName name="mccauthap8">#REF!</definedName>
    <definedName name="mccautnhi0.5">#REF!</definedName>
    <definedName name="mcuakl1.7">#REF!</definedName>
    <definedName name="mdamban0.4">#REF!</definedName>
    <definedName name="mdamban0.6">#REF!</definedName>
    <definedName name="mdamban0.8">#REF!</definedName>
    <definedName name="mdamban1">#REF!</definedName>
    <definedName name="mdambhdkbx12.5">#REF!</definedName>
    <definedName name="mdambhdkbx18">#REF!</definedName>
    <definedName name="mdambhdkbx25">#REF!</definedName>
    <definedName name="mdambhdkbx26.5">#REF!</definedName>
    <definedName name="mdambhdkbx9">#REF!</definedName>
    <definedName name="mdambhth16">#REF!</definedName>
    <definedName name="mdambhth17.5">#REF!</definedName>
    <definedName name="mdambhth25">#REF!</definedName>
    <definedName name="mdambthepth10">#REF!</definedName>
    <definedName name="mdambthepth12.2">#REF!</definedName>
    <definedName name="mdambthepth13">#REF!</definedName>
    <definedName name="mdambthepth14.5">#REF!</definedName>
    <definedName name="mdambthepth15.5">#REF!</definedName>
    <definedName name="mdambthepth8.5">#REF!</definedName>
    <definedName name="mdamcanh1">#REF!</definedName>
    <definedName name="mdamccdk5.5">#REF!</definedName>
    <definedName name="mdamccdk9">#REF!</definedName>
    <definedName name="mdamdatct60">#REF!</definedName>
    <definedName name="mdamdatct80">#REF!</definedName>
    <definedName name="mdamdui0.6">#REF!</definedName>
    <definedName name="mdamdui0.8">#REF!</definedName>
    <definedName name="mdamdui1">#REF!</definedName>
    <definedName name="mdamdui1.5">#REF!</definedName>
    <definedName name="mdamdui2.8">#REF!</definedName>
    <definedName name="mdamrung15">#REF!</definedName>
    <definedName name="mdamrung18">#REF!</definedName>
    <definedName name="mdamrung8">#REF!</definedName>
    <definedName name="mdao1gbh0.15">#REF!</definedName>
    <definedName name="mdao1gbh0.25">#REF!</definedName>
    <definedName name="mdao1gbh0.30">#REF!</definedName>
    <definedName name="mdao1gbh0.35">#REF!</definedName>
    <definedName name="mdao1gbh0.40">#REF!</definedName>
    <definedName name="mdao1gbh0.65">#REF!</definedName>
    <definedName name="mdao1gbh0.75">#REF!</definedName>
    <definedName name="mdao1gbh1.25">#REF!</definedName>
    <definedName name="mdao1gbx0.22">#REF!</definedName>
    <definedName name="mdao1gbx0.25">#REF!</definedName>
    <definedName name="mdao1gbx0.30">#REF!</definedName>
    <definedName name="mdao1gbx0.35">#REF!</definedName>
    <definedName name="mdao1gbx0.40">#REF!</definedName>
    <definedName name="mdao1gbx0.50">#REF!</definedName>
    <definedName name="mdao1gbx0.65">#REF!</definedName>
    <definedName name="mdao1gbx1.00">#REF!</definedName>
    <definedName name="mdao1gbx1.20">#REF!</definedName>
    <definedName name="mdao1gbx1.25">#REF!</definedName>
    <definedName name="mdao1gbx1.60">#REF!</definedName>
    <definedName name="mdao1gbx2.00">#REF!</definedName>
    <definedName name="mdao1gbx2.50">#REF!</definedName>
    <definedName name="mdao1gbx4.00">#REF!</definedName>
    <definedName name="mdao1gbx4.60">#REF!</definedName>
    <definedName name="mdao1gbx5.00">#REF!</definedName>
    <definedName name="me">#REF!</definedName>
    <definedName name="mepcocsau1">#REF!</definedName>
    <definedName name="mepcoctr100">#REF!</definedName>
    <definedName name="mepcoctr60">#REF!</definedName>
    <definedName name="MG_A">#REF!</definedName>
    <definedName name="mhan1chieu40">#REF!</definedName>
    <definedName name="mhan1chieu50">#REF!</definedName>
    <definedName name="mhancatnuoc124">#REF!</definedName>
    <definedName name="mhand10.2">#REF!</definedName>
    <definedName name="mhand27.5">#REF!</definedName>
    <definedName name="mhand4">#REF!</definedName>
    <definedName name="mhanhoi1000">#REF!</definedName>
    <definedName name="mhanhoi2000">#REF!</definedName>
    <definedName name="mhanxang20">#REF!</definedName>
    <definedName name="mhanxang9">#REF!</definedName>
    <definedName name="mhanxchieu23">#REF!</definedName>
    <definedName name="mhanxchieu29.2">#REF!</definedName>
    <definedName name="mhanxchieu33.5">#REF!</definedName>
    <definedName name="mkcnGPS15">#REF!</definedName>
    <definedName name="mkcnTRC15">#REF!</definedName>
    <definedName name="mkcnVRM">#REF!</definedName>
    <definedName name="mkeobh165">#REF!</definedName>
    <definedName name="mkeobh215">#REF!</definedName>
    <definedName name="mkeobh28">#REF!</definedName>
    <definedName name="mkeobh40">#REF!</definedName>
    <definedName name="mkeobh50">#REF!</definedName>
    <definedName name="mkeobh55">#REF!</definedName>
    <definedName name="mkeobh60">#REF!</definedName>
    <definedName name="mkeobh80">#REF!</definedName>
    <definedName name="mkeobx108">#REF!</definedName>
    <definedName name="mkeobx130">#REF!</definedName>
    <definedName name="mkeobx45">#REF!</definedName>
    <definedName name="mkeobx54">#REF!</definedName>
    <definedName name="mkeobx60">#REF!</definedName>
    <definedName name="mkeobx75">#REF!</definedName>
    <definedName name="mkhoanbttay24">#REF!</definedName>
    <definedName name="mkhoanbttay30">#REF!</definedName>
    <definedName name="mkhoanbttay38">#REF!</definedName>
    <definedName name="mkhoanbttay40">#REF!</definedName>
    <definedName name="mkhoandatay30">#REF!</definedName>
    <definedName name="mkhoandatay42">#REF!</definedName>
    <definedName name="mkhoandung4.5">#REF!</definedName>
    <definedName name="mkhoansattay13">#REF!</definedName>
    <definedName name="mkhoanxoayth110">#REF!</definedName>
    <definedName name="mkhoanxoayth95">#REF!</definedName>
    <definedName name="mkichck18">#REF!</definedName>
    <definedName name="mkichck250">#REF!</definedName>
    <definedName name="mkichday60">#REF!</definedName>
    <definedName name="mkichnang100">#REF!</definedName>
    <definedName name="mkichnang250">#REF!</definedName>
    <definedName name="mkichnang500">#REF!</definedName>
    <definedName name="mluoncap15">#REF!</definedName>
    <definedName name="mmai2.7">#REF!</definedName>
    <definedName name="mnenkhid102">#REF!</definedName>
    <definedName name="mnenkhid120">#REF!</definedName>
    <definedName name="mnenkhid1200">#REF!</definedName>
    <definedName name="mnenkhid200">#REF!</definedName>
    <definedName name="mnenkhid240">#REF!</definedName>
    <definedName name="mnenkhid300">#REF!</definedName>
    <definedName name="mnenkhid360">#REF!</definedName>
    <definedName name="mnenkhid5.5">#REF!</definedName>
    <definedName name="mnenkhid540">#REF!</definedName>
    <definedName name="mnenkhid600">#REF!</definedName>
    <definedName name="mnenkhid660">#REF!</definedName>
    <definedName name="mnenkhid75">#REF!</definedName>
    <definedName name="mnenkhidien10">#REF!</definedName>
    <definedName name="mnenkhidien150">#REF!</definedName>
    <definedName name="mnenkhidien216">#REF!</definedName>
    <definedName name="mnenkhidien22">#REF!</definedName>
    <definedName name="mnenkhidien270">#REF!</definedName>
    <definedName name="mnenkhidien30">#REF!</definedName>
    <definedName name="mnenkhidien300">#REF!</definedName>
    <definedName name="mnenkhidien5">#REF!</definedName>
    <definedName name="mnenkhidien56">#REF!</definedName>
    <definedName name="mnenkhidien600">#REF!</definedName>
    <definedName name="mnenkhixang11">#REF!</definedName>
    <definedName name="mnenkhixang120">#REF!</definedName>
    <definedName name="mnenkhixang200">#REF!</definedName>
    <definedName name="mnenkhixang25">#REF!</definedName>
    <definedName name="mnenkhixang3">#REF!</definedName>
    <definedName name="mnenkhixang300">#REF!</definedName>
    <definedName name="mnenkhixang40">#REF!</definedName>
    <definedName name="mnenkhixang600">#REF!</definedName>
    <definedName name="mnghiendad25">#REF!</definedName>
    <definedName name="mnghiendadd20">#REF!</definedName>
    <definedName name="mnghiendadd6">#REF!</definedName>
    <definedName name="mnghiendatho14">#REF!</definedName>
    <definedName name="mnghiendatho200">#REF!</definedName>
    <definedName name="mnhogcaydk100">#REF!</definedName>
    <definedName name="mnhogcaydk54">#REF!</definedName>
    <definedName name="mnhogcaydk75">#REF!</definedName>
    <definedName name="morita">#REF!</definedName>
    <definedName name="moritavn">#REF!</definedName>
    <definedName name="motodk150">#REF!</definedName>
    <definedName name="motodk180">#REF!</definedName>
    <definedName name="motodk200">#REF!</definedName>
    <definedName name="motodk240">#REF!</definedName>
    <definedName name="motodk255">#REF!</definedName>
    <definedName name="motodk272">#REF!</definedName>
    <definedName name="motothung10">#REF!</definedName>
    <definedName name="motothung12">#REF!</definedName>
    <definedName name="motothung12.5">#REF!</definedName>
    <definedName name="motothung2">#REF!</definedName>
    <definedName name="motothung2.5">#REF!</definedName>
    <definedName name="motothung20">#REF!</definedName>
    <definedName name="motothung4">#REF!</definedName>
    <definedName name="motothung5">#REF!</definedName>
    <definedName name="motothung6">#REF!</definedName>
    <definedName name="motothung7">#REF!</definedName>
    <definedName name="mototnuoc4">#REF!</definedName>
    <definedName name="mototnuoc5">#REF!</definedName>
    <definedName name="mototnuoc6">#REF!</definedName>
    <definedName name="mototnuoc7">#REF!</definedName>
    <definedName name="mototudo10">#REF!</definedName>
    <definedName name="mototudo12">#REF!</definedName>
    <definedName name="mototudo15">#REF!</definedName>
    <definedName name="mototudo2.5">#REF!</definedName>
    <definedName name="mototudo20">#REF!</definedName>
    <definedName name="mototudo25">#REF!</definedName>
    <definedName name="mototudo27">#REF!</definedName>
    <definedName name="mototudo3.5">#REF!</definedName>
    <definedName name="mototudo4">#REF!</definedName>
    <definedName name="mototudo5">#REF!</definedName>
    <definedName name="mototudo6">#REF!</definedName>
    <definedName name="mototudo7">#REF!</definedName>
    <definedName name="mototudo9">#REF!</definedName>
    <definedName name="motovcbt6">#REF!</definedName>
    <definedName name="mpha250">#REF!</definedName>
    <definedName name="mphaothep10">#REF!</definedName>
    <definedName name="mphaothep15">#REF!</definedName>
    <definedName name="mphatdienld10">#REF!</definedName>
    <definedName name="mphatdienld112">#REF!</definedName>
    <definedName name="mphatdienld122">#REF!</definedName>
    <definedName name="mphatdienld15">#REF!</definedName>
    <definedName name="mphatdienld20">#REF!</definedName>
    <definedName name="mphatdienld25">#REF!</definedName>
    <definedName name="mphatdienld30">#REF!</definedName>
    <definedName name="mphatdienld38">#REF!</definedName>
    <definedName name="mphatdienld45">#REF!</definedName>
    <definedName name="mphatdienld5.2">#REF!</definedName>
    <definedName name="mphatdienld50">#REF!</definedName>
    <definedName name="mphatdienld60">#REF!</definedName>
    <definedName name="mphatdienld75">#REF!</definedName>
    <definedName name="mphatdienld8">#REF!</definedName>
    <definedName name="mphunson400">#REF!</definedName>
    <definedName name="mphunvua2">#REF!</definedName>
    <definedName name="mphunvua4">#REF!</definedName>
    <definedName name="mraibtsp500">#REF!</definedName>
    <definedName name="mraintn100">#REF!</definedName>
    <definedName name="mraintn65">#REF!</definedName>
    <definedName name="mromooc14">#REF!</definedName>
    <definedName name="mromooc15">#REF!</definedName>
    <definedName name="mromooc2">#REF!</definedName>
    <definedName name="mromooc21">#REF!</definedName>
    <definedName name="mromooc4">#REF!</definedName>
    <definedName name="mromooc7.5">#REF!</definedName>
    <definedName name="msangbentontie1">#REF!</definedName>
    <definedName name="msangruada11">#REF!</definedName>
    <definedName name="msangruada35">#REF!</definedName>
    <definedName name="msangruada45">#REF!</definedName>
    <definedName name="msanth108">#REF!</definedName>
    <definedName name="msanth180">#REF!</definedName>
    <definedName name="msanth250">#REF!</definedName>
    <definedName name="msanth54">#REF!</definedName>
    <definedName name="msanth90">#REF!</definedName>
    <definedName name="mtaukeo150">#REF!</definedName>
    <definedName name="mtaukeo360">#REF!</definedName>
    <definedName name="mtaukeo600">#REF!</definedName>
    <definedName name="mtbipvlan150">#REF!</definedName>
    <definedName name="mthungcapdkbx2.5">#REF!</definedName>
    <definedName name="mthungcapdkbx2.75">#REF!</definedName>
    <definedName name="mthungcapdkbx3">#REF!</definedName>
    <definedName name="mthungcapdkbx4.5">#REF!</definedName>
    <definedName name="mthungcapdkbx5">#REF!</definedName>
    <definedName name="mthungcapdkbx8">#REF!</definedName>
    <definedName name="mthungcapdkbx9">#REF!</definedName>
    <definedName name="mtien4.5">#REF!</definedName>
    <definedName name="mtoidien0.5">#REF!</definedName>
    <definedName name="mtoidien1">#REF!</definedName>
    <definedName name="mtoidien1.5">#REF!</definedName>
    <definedName name="mtoidien2">#REF!</definedName>
    <definedName name="mtoidien2.5">#REF!</definedName>
    <definedName name="mtoidien3">#REF!</definedName>
    <definedName name="mtoidien4">#REF!</definedName>
    <definedName name="mtoidien5">#REF!</definedName>
    <definedName name="mtrambomdau40">#REF!</definedName>
    <definedName name="mtrambomdau50">#REF!</definedName>
    <definedName name="mtramtronbt20">#REF!</definedName>
    <definedName name="mtramtronbt22">#REF!</definedName>
    <definedName name="mtramtronbt30">#REF!</definedName>
    <definedName name="mtramtronbt60">#REF!</definedName>
    <definedName name="mtramtronbtn25">#REF!</definedName>
    <definedName name="mtramtronbtn30">#REF!</definedName>
    <definedName name="mtramtronbtn40">#REF!</definedName>
    <definedName name="mtramtronbtn50">#REF!</definedName>
    <definedName name="mtramtronbtn60">#REF!</definedName>
    <definedName name="mtramtronbtn80">#REF!</definedName>
    <definedName name="mtronbentonite1">#REF!</definedName>
    <definedName name="mtronbt100">#REF!</definedName>
    <definedName name="mtronbt1150">#REF!</definedName>
    <definedName name="mtronbt150">#REF!</definedName>
    <definedName name="mtronbt1600">#REF!</definedName>
    <definedName name="mtronbt200">#REF!</definedName>
    <definedName name="mtronbt250">#REF!</definedName>
    <definedName name="mtronbt425">#REF!</definedName>
    <definedName name="mtronbt500">#REF!</definedName>
    <definedName name="mtronbt800">#REF!</definedName>
    <definedName name="mtronvua110">#REF!</definedName>
    <definedName name="mtronvua150">#REF!</definedName>
    <definedName name="mtronvua200">#REF!</definedName>
    <definedName name="mtronvua250">#REF!</definedName>
    <definedName name="mtronvua325">#REF!</definedName>
    <definedName name="mtronvua80">#REF!</definedName>
    <definedName name="muonong2.8">#REF!</definedName>
    <definedName name="mvanthang0.3">#REF!</definedName>
    <definedName name="mvanthang0.5">#REF!</definedName>
    <definedName name="mvanthang2">#REF!</definedName>
    <definedName name="mxebombt90">#REF!</definedName>
    <definedName name="mxenanghang1.5">#REF!</definedName>
    <definedName name="mxenanghang12">#REF!</definedName>
    <definedName name="mxenanghang3">#REF!</definedName>
    <definedName name="mxenanghang3.2">#REF!</definedName>
    <definedName name="mxenanghang3.5">#REF!</definedName>
    <definedName name="mxenanghang5">#REF!</definedName>
    <definedName name="mxetuoinhua190">#REF!</definedName>
    <definedName name="mxuclat0.40">#REF!</definedName>
    <definedName name="mxuclat1.00">#REF!</definedName>
    <definedName name="mxuclat1.65">#REF!</definedName>
    <definedName name="mxuclat2.00">#REF!</definedName>
    <definedName name="mxuclat2.80">#REF!</definedName>
    <definedName name="myle">#REF!</definedName>
    <definedName name="n" hidden="1">#REF!</definedName>
    <definedName name="nc">#REF!</definedName>
    <definedName name="ncong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odaki">#REF!</definedName>
    <definedName name="OLE_LINK1" localSheetId="6">'Trends file-6-Ops'!$A$72</definedName>
    <definedName name="ONE" localSheetId="1">'[7]Sch. 1'!$Q$26</definedName>
    <definedName name="ONE" localSheetId="2">'[7]Sch. 1'!$Q$26</definedName>
    <definedName name="ONE" localSheetId="3">'[7]Sch. 1'!$Q$26</definedName>
    <definedName name="ONE">#REF!</definedName>
    <definedName name="ophom">#REF!</definedName>
    <definedName name="P7b">#REF!</definedName>
    <definedName name="PA">#REF!</definedName>
    <definedName name="_xlnm.Print_Area" localSheetId="0">Cover!$A$1:$M$25</definedName>
    <definedName name="_xlnm.Print_Area" localSheetId="1">'Trends file-1'!$A$1:$G$71</definedName>
    <definedName name="_xlnm.Print_Area" localSheetId="2">'Trends file-2'!$A$1:$H$73</definedName>
    <definedName name="_xlnm.Print_Area" localSheetId="3">'Trends file-3'!$A$1:$G$68</definedName>
    <definedName name="_xlnm.Print_Area" localSheetId="4">'Trends file-4'!$A$1:$H$135</definedName>
    <definedName name="_xlnm.Print_Area" localSheetId="5">'Trends file-5-SCH'!$A$1:$G$129</definedName>
    <definedName name="_xlnm.Print_Area" localSheetId="6">'Trends file-6-Ops'!$A$1:$G$117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tdg_cong">#REF!</definedName>
    <definedName name="ptdg_duong">#REF!</definedName>
    <definedName name="PWHT">#REF!</definedName>
    <definedName name="qtdm">#REF!</definedName>
    <definedName name="rate" localSheetId="1">'[7]Sch. 1'!$A$40</definedName>
    <definedName name="rate" localSheetId="2">'[7]Sch. 1'!$A$40</definedName>
    <definedName name="rate" localSheetId="3">'[7]Sch. 1'!$A$40</definedName>
    <definedName name="rate">#REF!</definedName>
    <definedName name="rate1" localSheetId="1">'[7]Sch. 1'!$A$41</definedName>
    <definedName name="rate1" localSheetId="2">'[7]Sch. 1'!$A$41</definedName>
    <definedName name="rate1" localSheetId="3">'[7]Sch. 1'!$A$41</definedName>
    <definedName name="rate1">#REF!</definedName>
    <definedName name="RATES">#REF!</definedName>
    <definedName name="RED_RIVER_BRIDGE__THANH_TRI_BRIDGE__CONSTRUCTION_PROJECT">#REF!</definedName>
    <definedName name="REO">#REF!</definedName>
    <definedName name="RT">#REF!</definedName>
    <definedName name="satu">#REF!</definedName>
    <definedName name="Sheet1">#REF!</definedName>
    <definedName name="sho">#REF!</definedName>
    <definedName name="SORT">#REF!</definedName>
    <definedName name="SPEC">#REF!</definedName>
    <definedName name="SPECSUMMARY">#REF!</definedName>
    <definedName name="SSTR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axTV">10%</definedName>
    <definedName name="TaxXL">5%</definedName>
    <definedName name="TBA">#REF!</definedName>
    <definedName name="tdia">#REF!</definedName>
    <definedName name="tdt">#REF!</definedName>
    <definedName name="ten">#REF!</definedName>
    <definedName name="thdt">#REF!</definedName>
    <definedName name="thue">6</definedName>
    <definedName name="Tien">#REF!</definedName>
    <definedName name="Tim_lan_xuat_hien">#REF!</definedName>
    <definedName name="tim_xuat_hien">#REF!</definedName>
    <definedName name="tld">#REF!</definedName>
    <definedName name="tly">#REF!</definedName>
    <definedName name="tn">#REF!</definedName>
    <definedName name="Tong">#REF!</definedName>
    <definedName name="tongcong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VAT_LIEU">#REF!</definedName>
    <definedName name="TRA_VL">#REF!</definedName>
    <definedName name="TRAVL">#REF!</definedName>
    <definedName name="trt">#REF!</definedName>
    <definedName name="tt">#REF!</definedName>
    <definedName name="tthi">#REF!</definedName>
    <definedName name="TTLB1">#REF!</definedName>
    <definedName name="TTLB2">#REF!</definedName>
    <definedName name="TTLB3">#REF!</definedName>
    <definedName name="ty_le">#REF!</definedName>
    <definedName name="ty_le_BTN">#REF!</definedName>
    <definedName name="Ty_le1">#REF!</definedName>
    <definedName name="usd">#REF!</definedName>
    <definedName name="USD_Rate" localSheetId="1">'[7]Sch. 1'!$AM$2</definedName>
    <definedName name="USD_Rate" localSheetId="2">'[7]Sch. 1'!$AM$2</definedName>
    <definedName name="USD_Rate" localSheetId="3">'[7]Sch. 1'!$AM$2</definedName>
    <definedName name="USD_Rate">[3]KPIs!$AM$2</definedName>
    <definedName name="usrNext1Period" localSheetId="1">'[7]Sch. 1'!$A$12</definedName>
    <definedName name="usrNext1Period" localSheetId="2">'[7]Sch. 1'!$A$12</definedName>
    <definedName name="usrNext1Period" localSheetId="3">'[7]Sch. 1'!$A$12</definedName>
    <definedName name="usrNext1Period">#REF!</definedName>
    <definedName name="VARIINST">#REF!</definedName>
    <definedName name="VARIPURC">#REF!</definedName>
    <definedName name="vat">#REF!</definedName>
    <definedName name="vbt400d">#REF!</definedName>
    <definedName name="vbta">#REF!</definedName>
    <definedName name="vbtB">#REF!</definedName>
    <definedName name="vbtD">#REF!</definedName>
    <definedName name="vbtE">#REF!</definedName>
    <definedName name="vbtF">#REF!</definedName>
    <definedName name="vbtg">#REF!</definedName>
    <definedName name="viet">#REF!</definedName>
    <definedName name="vtu">#REF!</definedName>
    <definedName name="W">#REF!</definedName>
    <definedName name="waterway">#REF!</definedName>
    <definedName name="wrn.Staff._.cost1998." localSheetId="1" hidden="1">{#N/A,#N/A,TRUE,"Staffnos &amp; cost"}</definedName>
    <definedName name="wrn.Staff._.cost1998." localSheetId="2" hidden="1">{#N/A,#N/A,TRUE,"Staffnos &amp; cost"}</definedName>
    <definedName name="wrn.Staff._.cost1998." localSheetId="3" hidden="1">{#N/A,#N/A,TRUE,"Staffnos &amp; cost"}</definedName>
    <definedName name="wrn.Staff._.cost1998." localSheetId="4" hidden="1">{#N/A,#N/A,TRUE,"Staffnos &amp; cost"}</definedName>
    <definedName name="wrn.Staff._.cost1998." localSheetId="5" hidden="1">{#N/A,#N/A,TRUE,"Staffnos &amp; cost"}</definedName>
    <definedName name="wrn.Staff._.cost1998." localSheetId="6" hidden="1">{#N/A,#N/A,TRUE,"Staffnos &amp; cost"}</definedName>
    <definedName name="wrn.Staff._.cost1998." hidden="1">{#N/A,#N/A,TRUE,"Staffnos &amp; cost"}</definedName>
    <definedName name="wrn.Staffcost." localSheetId="1" hidden="1">{#N/A,#N/A,FALSE,"Staffnos &amp; cost"}</definedName>
    <definedName name="wrn.Staffcost." localSheetId="2" hidden="1">{#N/A,#N/A,FALSE,"Staffnos &amp; cost"}</definedName>
    <definedName name="wrn.Staffcost." localSheetId="3" hidden="1">{#N/A,#N/A,FALSE,"Staffnos &amp; cost"}</definedName>
    <definedName name="wrn.Staffcost." localSheetId="4" hidden="1">{#N/A,#N/A,FALSE,"Staffnos &amp; cost"}</definedName>
    <definedName name="wrn.Staffcost." localSheetId="5" hidden="1">{#N/A,#N/A,FALSE,"Staffnos &amp; cost"}</definedName>
    <definedName name="wrn.Staffcost." localSheetId="6" hidden="1">{#N/A,#N/A,FALSE,"Staffnos &amp; cost"}</definedName>
    <definedName name="wrn.Staffcost." hidden="1">{#N/A,#N/A,FALSE,"Staffnos &amp; cost"}</definedName>
    <definedName name="X">#REF!</definedName>
    <definedName name="xd0.6">#REF!</definedName>
    <definedName name="xd1.3">#REF!</definedName>
    <definedName name="xd1.5">#REF!</definedName>
    <definedName name="xh">#REF!</definedName>
    <definedName name="xk0.6">#REF!</definedName>
    <definedName name="xk1.3">#REF!</definedName>
    <definedName name="xk1.5">#REF!</definedName>
    <definedName name="xl">#REF!</definedName>
    <definedName name="xlc">#REF!</definedName>
    <definedName name="xld1.4">#REF!</definedName>
    <definedName name="xlk">#REF!</definedName>
    <definedName name="xlk1.4">#REF!</definedName>
    <definedName name="xn">#REF!</definedName>
    <definedName name="xx">#REF!</definedName>
    <definedName name="ZYX">#REF!</definedName>
    <definedName name="ZZZ">#REF!</definedName>
    <definedName name="もりた">#REF!</definedName>
    <definedName name="勝">#REF!</definedName>
    <definedName name="工事">#REF!</definedName>
    <definedName name="現法">#REF!</definedName>
    <definedName name="直轄">#REF!</definedName>
  </definedNames>
  <calcPr calcId="152511" calcOnSave="0"/>
</workbook>
</file>

<file path=xl/calcChain.xml><?xml version="1.0" encoding="utf-8"?>
<calcChain xmlns="http://schemas.openxmlformats.org/spreadsheetml/2006/main">
  <c r="C20" i="3" l="1"/>
  <c r="C47" i="4"/>
  <c r="C38" i="4"/>
  <c r="C17" i="4"/>
  <c r="G62" i="9"/>
  <c r="F62" i="9"/>
  <c r="E62" i="9"/>
  <c r="D62" i="9"/>
  <c r="D95" i="4"/>
  <c r="G132" i="3"/>
  <c r="F132" i="3"/>
  <c r="E132" i="3"/>
  <c r="D132" i="3"/>
  <c r="F129" i="3"/>
  <c r="E129" i="3"/>
  <c r="G95" i="4"/>
  <c r="E95" i="4"/>
  <c r="G86" i="4"/>
  <c r="F86" i="4"/>
  <c r="E86" i="4"/>
  <c r="D86" i="4"/>
  <c r="C86" i="4"/>
  <c r="C74" i="4"/>
  <c r="G74" i="4"/>
  <c r="F74" i="4"/>
  <c r="E74" i="4"/>
  <c r="D74" i="4"/>
  <c r="G64" i="4"/>
  <c r="F64" i="4"/>
  <c r="E64" i="4"/>
  <c r="D64" i="4"/>
  <c r="F127" i="4"/>
  <c r="E127" i="4"/>
  <c r="D127" i="4"/>
  <c r="C127" i="4"/>
  <c r="G114" i="4"/>
  <c r="F114" i="4"/>
  <c r="D114" i="4"/>
  <c r="C114" i="4"/>
  <c r="G47" i="4"/>
  <c r="F47" i="4"/>
  <c r="E47" i="4"/>
  <c r="D47" i="4"/>
  <c r="G38" i="4"/>
  <c r="F38" i="4"/>
  <c r="E38" i="4"/>
  <c r="D38" i="4"/>
  <c r="G27" i="4"/>
  <c r="F27" i="4"/>
  <c r="E27" i="4"/>
  <c r="D27" i="4"/>
  <c r="C27" i="4"/>
  <c r="G17" i="4"/>
  <c r="F17" i="4"/>
  <c r="E17" i="4"/>
  <c r="D17" i="4"/>
  <c r="G117" i="3"/>
  <c r="F117" i="3"/>
  <c r="E117" i="3"/>
  <c r="D117" i="3"/>
  <c r="G101" i="3"/>
  <c r="E101" i="3"/>
  <c r="D101" i="3"/>
  <c r="F98" i="3"/>
  <c r="C101" i="3"/>
  <c r="G85" i="3"/>
  <c r="F85" i="3"/>
  <c r="E85" i="3"/>
  <c r="D85" i="3"/>
  <c r="F82" i="3"/>
  <c r="E82" i="3"/>
  <c r="D82" i="3"/>
  <c r="C85" i="3"/>
  <c r="F68" i="3"/>
  <c r="E68" i="3"/>
  <c r="D68" i="3"/>
  <c r="D65" i="3"/>
  <c r="F53" i="3"/>
  <c r="E53" i="3"/>
  <c r="D53" i="3"/>
  <c r="G50" i="3"/>
  <c r="C53" i="3"/>
  <c r="F38" i="3"/>
  <c r="E38" i="3"/>
  <c r="D38" i="3"/>
  <c r="G20" i="3"/>
  <c r="F20" i="3"/>
  <c r="E20" i="3"/>
  <c r="F10" i="3"/>
  <c r="E10" i="3"/>
  <c r="D10" i="3"/>
  <c r="G48" i="9"/>
  <c r="G21" i="9"/>
  <c r="G30" i="9" s="1"/>
  <c r="G35" i="9" s="1"/>
  <c r="G64" i="9" s="1"/>
  <c r="F48" i="9"/>
  <c r="E48" i="9"/>
  <c r="E21" i="9"/>
  <c r="E30" i="9" s="1"/>
  <c r="E35" i="9" s="1"/>
  <c r="E64" i="9" s="1"/>
  <c r="D48" i="9"/>
  <c r="C62" i="9"/>
  <c r="C48" i="9"/>
  <c r="C21" i="9"/>
  <c r="C30" i="9" s="1"/>
  <c r="C35" i="9" s="1"/>
  <c r="G68" i="8"/>
  <c r="D68" i="8"/>
  <c r="F58" i="8"/>
  <c r="F70" i="8" s="1"/>
  <c r="E58" i="8"/>
  <c r="E70" i="8" s="1"/>
  <c r="G46" i="8"/>
  <c r="G48" i="8" s="1"/>
  <c r="G71" i="8" s="1"/>
  <c r="F46" i="8"/>
  <c r="F48" i="8" s="1"/>
  <c r="F71" i="8" s="1"/>
  <c r="D46" i="8"/>
  <c r="D48" i="8"/>
  <c r="D71" i="8" s="1"/>
  <c r="D75" i="8" s="1"/>
  <c r="G31" i="8"/>
  <c r="F31" i="8"/>
  <c r="E31" i="8"/>
  <c r="D31" i="8"/>
  <c r="G20" i="8"/>
  <c r="G33" i="8" s="1"/>
  <c r="E20" i="8"/>
  <c r="E33" i="8" s="1"/>
  <c r="D20" i="8"/>
  <c r="D33" i="8" s="1"/>
  <c r="C68" i="8"/>
  <c r="C46" i="8"/>
  <c r="C48" i="8" s="1"/>
  <c r="C71" i="8" s="1"/>
  <c r="C75" i="8" s="1"/>
  <c r="C31" i="8"/>
  <c r="C20" i="8"/>
  <c r="C33" i="8" s="1"/>
  <c r="G69" i="7"/>
  <c r="F69" i="7"/>
  <c r="E69" i="7"/>
  <c r="D69" i="7"/>
  <c r="G44" i="7"/>
  <c r="F44" i="7"/>
  <c r="E44" i="7"/>
  <c r="D44" i="7"/>
  <c r="G22" i="7"/>
  <c r="G29" i="7" s="1"/>
  <c r="G34" i="7" s="1"/>
  <c r="G38" i="7" s="1"/>
  <c r="G57" i="7" s="1"/>
  <c r="G61" i="7" s="1"/>
  <c r="F22" i="7"/>
  <c r="F29" i="7" s="1"/>
  <c r="F34" i="7" s="1"/>
  <c r="F38" i="7" s="1"/>
  <c r="F57" i="7" s="1"/>
  <c r="F61" i="7" s="1"/>
  <c r="E22" i="7"/>
  <c r="E29" i="7" s="1"/>
  <c r="E34" i="7" s="1"/>
  <c r="E38" i="7" s="1"/>
  <c r="E57" i="7" s="1"/>
  <c r="E61" i="7" s="1"/>
  <c r="D22" i="7"/>
  <c r="D29" i="7" s="1"/>
  <c r="D34" i="7" s="1"/>
  <c r="D38" i="7" s="1"/>
  <c r="D57" i="7" s="1"/>
  <c r="D61" i="7" s="1"/>
  <c r="C44" i="7"/>
  <c r="C22" i="7"/>
  <c r="C29" i="7" s="1"/>
  <c r="C34" i="7" s="1"/>
  <c r="C38" i="7" s="1"/>
  <c r="C57" i="7" s="1"/>
  <c r="C61" i="7" s="1"/>
  <c r="C58" i="8"/>
  <c r="C70" i="8"/>
  <c r="F95" i="4"/>
  <c r="E114" i="4"/>
  <c r="G58" i="8"/>
  <c r="G70" i="8"/>
  <c r="F20" i="8"/>
  <c r="F33" i="8" s="1"/>
  <c r="G8" i="8"/>
  <c r="G8" i="9"/>
  <c r="G7" i="3" s="1"/>
  <c r="F8" i="8"/>
  <c r="F8" i="9"/>
  <c r="F7" i="3"/>
  <c r="F10" i="4" s="1"/>
  <c r="E8" i="8"/>
  <c r="E8" i="9"/>
  <c r="E7" i="3"/>
  <c r="D8" i="8"/>
  <c r="D8" i="9" s="1"/>
  <c r="D7" i="3" s="1"/>
  <c r="C8" i="8"/>
  <c r="C8" i="9"/>
  <c r="C7" i="3" s="1"/>
  <c r="G55" i="7"/>
  <c r="F55" i="7"/>
  <c r="E55" i="7"/>
  <c r="D55" i="7"/>
  <c r="C55" i="7"/>
  <c r="A5" i="7"/>
  <c r="A51" i="7"/>
  <c r="C1" i="6"/>
  <c r="C35" i="3"/>
  <c r="G127" i="4"/>
  <c r="G10" i="3"/>
  <c r="G65" i="3"/>
  <c r="G82" i="3"/>
  <c r="E98" i="3"/>
  <c r="D129" i="3"/>
  <c r="F68" i="8"/>
  <c r="C82" i="3"/>
  <c r="C65" i="3"/>
  <c r="F65" i="3"/>
  <c r="D21" i="9"/>
  <c r="D30" i="9"/>
  <c r="D35" i="9" s="1"/>
  <c r="D35" i="3"/>
  <c r="F50" i="3"/>
  <c r="F101" i="3"/>
  <c r="C69" i="7"/>
  <c r="E46" i="8"/>
  <c r="E48" i="8" s="1"/>
  <c r="E71" i="8" s="1"/>
  <c r="E75" i="8" s="1"/>
  <c r="D58" i="8"/>
  <c r="D70" i="8" s="1"/>
  <c r="E68" i="8"/>
  <c r="D20" i="3"/>
  <c r="D98" i="3"/>
  <c r="C10" i="3"/>
  <c r="D50" i="3"/>
  <c r="F35" i="3"/>
  <c r="E65" i="3"/>
  <c r="G35" i="3"/>
  <c r="C50" i="3"/>
  <c r="E50" i="3"/>
  <c r="C38" i="3"/>
  <c r="E35" i="3"/>
  <c r="G38" i="3"/>
  <c r="G53" i="3"/>
  <c r="C68" i="3"/>
  <c r="G68" i="3"/>
  <c r="C117" i="3"/>
  <c r="C129" i="3"/>
  <c r="C98" i="3"/>
  <c r="G98" i="3"/>
  <c r="C132" i="3"/>
  <c r="C95" i="4"/>
  <c r="C64" i="4"/>
  <c r="G129" i="3"/>
  <c r="E32" i="3"/>
  <c r="E47" i="3"/>
  <c r="E62" i="3" s="1"/>
  <c r="E79" i="3" s="1"/>
  <c r="E95" i="3" s="1"/>
  <c r="E110" i="3" s="1"/>
  <c r="E126" i="3" s="1"/>
  <c r="E10" i="4"/>
  <c r="E106" i="4" s="1"/>
  <c r="F21" i="9"/>
  <c r="F30" i="9" s="1"/>
  <c r="F35" i="9" s="1"/>
  <c r="E68" i="9" l="1"/>
  <c r="E69" i="9"/>
  <c r="D64" i="9"/>
  <c r="C10" i="4"/>
  <c r="C32" i="3"/>
  <c r="C47" i="3" s="1"/>
  <c r="C62" i="3" s="1"/>
  <c r="C79" i="3" s="1"/>
  <c r="C95" i="3" s="1"/>
  <c r="C110" i="3" s="1"/>
  <c r="C126" i="3" s="1"/>
  <c r="G10" i="4"/>
  <c r="G32" i="3"/>
  <c r="G47" i="3" s="1"/>
  <c r="G62" i="3" s="1"/>
  <c r="G79" i="3" s="1"/>
  <c r="G95" i="3" s="1"/>
  <c r="G110" i="3" s="1"/>
  <c r="G126" i="3" s="1"/>
  <c r="F75" i="8"/>
  <c r="C64" i="9"/>
  <c r="F64" i="9"/>
  <c r="D32" i="3"/>
  <c r="D47" i="3" s="1"/>
  <c r="D62" i="3" s="1"/>
  <c r="D79" i="3" s="1"/>
  <c r="D95" i="3" s="1"/>
  <c r="D110" i="3" s="1"/>
  <c r="D126" i="3" s="1"/>
  <c r="D10" i="4"/>
  <c r="F23" i="4"/>
  <c r="F119" i="4" s="1"/>
  <c r="F44" i="4"/>
  <c r="F57" i="4" s="1"/>
  <c r="F5" i="6"/>
  <c r="F38" i="6" s="1"/>
  <c r="F49" i="6" s="1"/>
  <c r="F66" i="6" s="1"/>
  <c r="F76" i="6" s="1"/>
  <c r="F85" i="6" s="1"/>
  <c r="F95" i="6" s="1"/>
  <c r="F108" i="6" s="1"/>
  <c r="F113" i="6" s="1"/>
  <c r="F33" i="4"/>
  <c r="F106" i="4"/>
  <c r="G75" i="8"/>
  <c r="G68" i="9"/>
  <c r="G69" i="9"/>
  <c r="E44" i="4"/>
  <c r="E57" i="4" s="1"/>
  <c r="E23" i="4"/>
  <c r="E119" i="4" s="1"/>
  <c r="E33" i="4"/>
  <c r="F32" i="3"/>
  <c r="F47" i="3" s="1"/>
  <c r="F62" i="3" s="1"/>
  <c r="F79" i="3" s="1"/>
  <c r="F95" i="3" s="1"/>
  <c r="F110" i="3" s="1"/>
  <c r="F126" i="3" s="1"/>
  <c r="E5" i="6"/>
  <c r="E38" i="6" s="1"/>
  <c r="E49" i="6" s="1"/>
  <c r="E66" i="6" s="1"/>
  <c r="E76" i="6" s="1"/>
  <c r="E85" i="6" s="1"/>
  <c r="E95" i="6" s="1"/>
  <c r="E108" i="6" s="1"/>
  <c r="E113" i="6" s="1"/>
  <c r="D68" i="9" l="1"/>
  <c r="D69" i="9"/>
  <c r="F80" i="4"/>
  <c r="F70" i="4"/>
  <c r="F92" i="4"/>
  <c r="F68" i="9"/>
  <c r="F69" i="9"/>
  <c r="G106" i="4"/>
  <c r="G5" i="6"/>
  <c r="G38" i="6" s="1"/>
  <c r="G49" i="6" s="1"/>
  <c r="G66" i="6" s="1"/>
  <c r="G76" i="6" s="1"/>
  <c r="G85" i="6" s="1"/>
  <c r="G95" i="6" s="1"/>
  <c r="G108" i="6" s="1"/>
  <c r="G113" i="6" s="1"/>
  <c r="G33" i="4"/>
  <c r="G44" i="4"/>
  <c r="G57" i="4" s="1"/>
  <c r="G23" i="4"/>
  <c r="G119" i="4" s="1"/>
  <c r="D5" i="6"/>
  <c r="D38" i="6" s="1"/>
  <c r="D49" i="6" s="1"/>
  <c r="D66" i="6" s="1"/>
  <c r="D76" i="6" s="1"/>
  <c r="D85" i="6" s="1"/>
  <c r="D95" i="6" s="1"/>
  <c r="D108" i="6" s="1"/>
  <c r="D113" i="6" s="1"/>
  <c r="D23" i="4"/>
  <c r="D119" i="4" s="1"/>
  <c r="D44" i="4"/>
  <c r="D57" i="4" s="1"/>
  <c r="D106" i="4"/>
  <c r="D33" i="4"/>
  <c r="C106" i="4"/>
  <c r="C23" i="4"/>
  <c r="C119" i="4" s="1"/>
  <c r="C44" i="4"/>
  <c r="C57" i="4" s="1"/>
  <c r="C5" i="6"/>
  <c r="C38" i="6" s="1"/>
  <c r="C49" i="6" s="1"/>
  <c r="C66" i="6" s="1"/>
  <c r="C76" i="6" s="1"/>
  <c r="C85" i="6" s="1"/>
  <c r="C95" i="6" s="1"/>
  <c r="C108" i="6" s="1"/>
  <c r="C113" i="6" s="1"/>
  <c r="C33" i="4"/>
  <c r="E92" i="4"/>
  <c r="E80" i="4"/>
  <c r="E70" i="4"/>
  <c r="C68" i="9"/>
  <c r="C69" i="9" s="1"/>
  <c r="D80" i="4" l="1"/>
  <c r="D70" i="4"/>
  <c r="D92" i="4"/>
  <c r="G92" i="4"/>
  <c r="G80" i="4"/>
  <c r="G70" i="4"/>
  <c r="C80" i="4"/>
  <c r="C92" i="4"/>
  <c r="C70" i="4"/>
</calcChain>
</file>

<file path=xl/sharedStrings.xml><?xml version="1.0" encoding="utf-8"?>
<sst xmlns="http://schemas.openxmlformats.org/spreadsheetml/2006/main" count="546" uniqueCount="285">
  <si>
    <t>Particulars</t>
  </si>
  <si>
    <t>Quarter Ended</t>
  </si>
  <si>
    <t>Operating Expenses</t>
  </si>
  <si>
    <t>As at</t>
  </si>
  <si>
    <t>Total revenues</t>
  </si>
  <si>
    <t>Depreciation &amp; Others</t>
  </si>
  <si>
    <t>Access charges</t>
  </si>
  <si>
    <t>Licence fees, revenue share &amp; spectrum charges</t>
  </si>
  <si>
    <t>Network operations costs</t>
  </si>
  <si>
    <t>Employee costs</t>
  </si>
  <si>
    <t>Fixed Assets</t>
  </si>
  <si>
    <t>Licence Fees</t>
  </si>
  <si>
    <t>Intangibles</t>
  </si>
  <si>
    <t>Finance charges</t>
  </si>
  <si>
    <t>Finance income</t>
  </si>
  <si>
    <t>Derivatives &amp; Exchange Fluctuation</t>
  </si>
  <si>
    <t>Finance cost (net)</t>
  </si>
  <si>
    <t>Current tax expense</t>
  </si>
  <si>
    <t>Deferred tax expense / (income)</t>
  </si>
  <si>
    <t>Schedule</t>
  </si>
  <si>
    <t>INDEX</t>
  </si>
  <si>
    <t>Income Tax</t>
  </si>
  <si>
    <t>EBIT</t>
  </si>
  <si>
    <t>Financial Indicators</t>
  </si>
  <si>
    <t>Operational Indicators</t>
  </si>
  <si>
    <t>Operational Performance</t>
  </si>
  <si>
    <t>Parameters</t>
  </si>
  <si>
    <t>Unit</t>
  </si>
  <si>
    <t>Customers</t>
  </si>
  <si>
    <t>000's</t>
  </si>
  <si>
    <t>No.</t>
  </si>
  <si>
    <t xml:space="preserve">Customers </t>
  </si>
  <si>
    <t>%</t>
  </si>
  <si>
    <t>Average Revenue Per User (ARPU)</t>
  </si>
  <si>
    <t>Rs.</t>
  </si>
  <si>
    <t>Average Minutes of Use Per User</t>
  </si>
  <si>
    <t>Mn Min</t>
  </si>
  <si>
    <t>Minutes &amp; Network Statistics</t>
  </si>
  <si>
    <t>Mobile Services</t>
  </si>
  <si>
    <t>National Long Distance Services</t>
  </si>
  <si>
    <t>International Long Distance Services</t>
  </si>
  <si>
    <t>Census Towns</t>
  </si>
  <si>
    <t>Population Coverage</t>
  </si>
  <si>
    <t>Optic Fibre Network</t>
  </si>
  <si>
    <t>CONSOLIDATED FINANCIAL STATEMENTS FOR PAST FIVE QUARTERS - BHARTI AIRTEL LIMITED</t>
  </si>
  <si>
    <t>Income tax expense</t>
  </si>
  <si>
    <t>Finance Cost (net)</t>
  </si>
  <si>
    <t>Consolidated Summarised Statement of Operations (net of inter segment eliminations)</t>
  </si>
  <si>
    <t>Telemedia Services</t>
  </si>
  <si>
    <t>Total Towers</t>
  </si>
  <si>
    <t>Key Indicators</t>
  </si>
  <si>
    <t>Sharing Revenue per sharing operator per month</t>
  </si>
  <si>
    <t>Times</t>
  </si>
  <si>
    <t>Cities covered</t>
  </si>
  <si>
    <t>Depreciation and Amortization</t>
  </si>
  <si>
    <t>Indus Towers</t>
  </si>
  <si>
    <t>Average Rate Per Minute (ARPM)</t>
  </si>
  <si>
    <t>Rs</t>
  </si>
  <si>
    <t>Cash profit from operations before Derivative and Exchange Fluctuation</t>
  </si>
  <si>
    <t>Cash profit from operations after Derivative and Exchange Fluctuation</t>
  </si>
  <si>
    <t>Operating Income</t>
  </si>
  <si>
    <t>CONSOLIDATED FINANCIAL STATEMENTS - BHARTI AIRTEL LIMITED</t>
  </si>
  <si>
    <t xml:space="preserve">       Other income</t>
  </si>
  <si>
    <t xml:space="preserve">       Unusual (Expenses) / Income, Net</t>
  </si>
  <si>
    <t xml:space="preserve">       Pre-operating cost</t>
  </si>
  <si>
    <t xml:space="preserve">       Non operating expense</t>
  </si>
  <si>
    <t>Profit  / (Loss) before interest and tax</t>
  </si>
  <si>
    <t>Profit  / (Loss) before tax</t>
  </si>
  <si>
    <t>Net income / (loss) for the period</t>
  </si>
  <si>
    <t>Total comprehensive income / (loss) for the period, net of tax</t>
  </si>
  <si>
    <t>Income Attributable to :</t>
  </si>
  <si>
    <t>Equity holders of the parent</t>
  </si>
  <si>
    <t>Non controlling interests</t>
  </si>
  <si>
    <t>Net Income / (Loss)</t>
  </si>
  <si>
    <t>Total comprehensive income / (loss) attributable to :</t>
  </si>
  <si>
    <t>Earning Per Share</t>
  </si>
  <si>
    <t>Basic, profit attributable to equity holders of parent (In Rs)</t>
  </si>
  <si>
    <t>Diluted, profit attributable to equity holders of parent (In Rs)</t>
  </si>
  <si>
    <t>Amount in Rs mn</t>
  </si>
  <si>
    <t>Assets</t>
  </si>
  <si>
    <t xml:space="preserve">       Non-current assets</t>
  </si>
  <si>
    <t xml:space="preserve">       Property, plant and equipment</t>
  </si>
  <si>
    <t xml:space="preserve">       Intangible assets</t>
  </si>
  <si>
    <t xml:space="preserve">       Investment in associates</t>
  </si>
  <si>
    <t xml:space="preserve">       Derivative financial assets</t>
  </si>
  <si>
    <t xml:space="preserve">       Other financial assets</t>
  </si>
  <si>
    <t xml:space="preserve">       Other non - financial assets</t>
  </si>
  <si>
    <t xml:space="preserve">       Deferred tax asset</t>
  </si>
  <si>
    <t xml:space="preserve">       Current assets</t>
  </si>
  <si>
    <t xml:space="preserve">       Inventories</t>
  </si>
  <si>
    <t xml:space="preserve">       Trade and other receivable</t>
  </si>
  <si>
    <t xml:space="preserve">       Prepayments and other assets</t>
  </si>
  <si>
    <t xml:space="preserve">       Income tax recoverable</t>
  </si>
  <si>
    <t xml:space="preserve">       Short term investments</t>
  </si>
  <si>
    <t xml:space="preserve">       Cash and cash equivalents</t>
  </si>
  <si>
    <t xml:space="preserve">            Total assets</t>
  </si>
  <si>
    <t>Equity and liabilities</t>
  </si>
  <si>
    <t xml:space="preserve">Equity  </t>
  </si>
  <si>
    <t xml:space="preserve">       Issued capital</t>
  </si>
  <si>
    <t xml:space="preserve">     Treasury shares</t>
  </si>
  <si>
    <t xml:space="preserve">       Advances against equity</t>
  </si>
  <si>
    <t xml:space="preserve">       Share premium</t>
  </si>
  <si>
    <t xml:space="preserve">       Deferred stock compensation</t>
  </si>
  <si>
    <t xml:space="preserve">       Loan to trust</t>
  </si>
  <si>
    <t xml:space="preserve">       Retained earnings / (deficit)</t>
  </si>
  <si>
    <t xml:space="preserve">       Foreign currency translation reserve</t>
  </si>
  <si>
    <t xml:space="preserve">       Other components of equity</t>
  </si>
  <si>
    <t xml:space="preserve">       Equity attributable to equity holders of parent</t>
  </si>
  <si>
    <t xml:space="preserve">      Non-controlling interest</t>
  </si>
  <si>
    <t>Total equity</t>
  </si>
  <si>
    <t xml:space="preserve">       Non-current liabilities</t>
  </si>
  <si>
    <t xml:space="preserve">       Borrowing</t>
  </si>
  <si>
    <t xml:space="preserve">       Deferred revenue </t>
  </si>
  <si>
    <t xml:space="preserve">       Provisions</t>
  </si>
  <si>
    <t xml:space="preserve">       Derivative financial liabilities</t>
  </si>
  <si>
    <t xml:space="preserve">       Deferred tax liability</t>
  </si>
  <si>
    <t xml:space="preserve">       Other financial liabilities</t>
  </si>
  <si>
    <t xml:space="preserve">       Other non - financial liabilities</t>
  </si>
  <si>
    <t xml:space="preserve">       Current liabilities</t>
  </si>
  <si>
    <t xml:space="preserve">       Deferred revenue</t>
  </si>
  <si>
    <t xml:space="preserve">       Income tax liabilities</t>
  </si>
  <si>
    <t xml:space="preserve">       Trade &amp; other payables</t>
  </si>
  <si>
    <t xml:space="preserve">            Total liabilities</t>
  </si>
  <si>
    <t>Total equity and liabilities</t>
  </si>
  <si>
    <t>Income  / (Loss) before Income taxes</t>
  </si>
  <si>
    <t>Income  / (Loss) after current tax expense</t>
  </si>
  <si>
    <t>Net income / (loss)</t>
  </si>
  <si>
    <t>Segment-wise Summarised Statement of Operations as per IFRS</t>
  </si>
  <si>
    <t>Selling, general and adminstration expense</t>
  </si>
  <si>
    <t>Net Additions</t>
  </si>
  <si>
    <t>Prepaid Customers as a % of total customers</t>
  </si>
  <si>
    <t>US$</t>
  </si>
  <si>
    <t>Min</t>
  </si>
  <si>
    <t>Monthly Churn</t>
  </si>
  <si>
    <t xml:space="preserve">Non Voice Revenue as a % of mobile revenues </t>
  </si>
  <si>
    <t xml:space="preserve">Telemedia Services </t>
  </si>
  <si>
    <t>Nos</t>
  </si>
  <si>
    <t xml:space="preserve">     India</t>
  </si>
  <si>
    <t xml:space="preserve">     Rest of South Asia</t>
  </si>
  <si>
    <t>Total Minutes on Network (Gross)</t>
  </si>
  <si>
    <t>Total Minutes on Network (Net)</t>
  </si>
  <si>
    <t>Mobile Servies</t>
  </si>
  <si>
    <t>[AS PER INTERNATIONAL FINANCIAL REPORTING STANDARDS (IFRS)]</t>
  </si>
  <si>
    <t>Eliminations</t>
  </si>
  <si>
    <t>Non-Census Towns &amp; Villages</t>
  </si>
  <si>
    <t>Cash flows from operating activities</t>
  </si>
  <si>
    <t xml:space="preserve">Adjustments for - </t>
  </si>
  <si>
    <t xml:space="preserve">     Depreciation and amortization</t>
  </si>
  <si>
    <t xml:space="preserve">     Finance income</t>
  </si>
  <si>
    <t xml:space="preserve">     Finance cost</t>
  </si>
  <si>
    <t xml:space="preserve">     Share of results of associated companies (post tax)</t>
  </si>
  <si>
    <t xml:space="preserve">     Other non-cash items</t>
  </si>
  <si>
    <t xml:space="preserve">     Inventories</t>
  </si>
  <si>
    <t xml:space="preserve">     Trade and other payables</t>
  </si>
  <si>
    <t xml:space="preserve">     Change in provision</t>
  </si>
  <si>
    <t>Cash flows from investing activities</t>
  </si>
  <si>
    <t xml:space="preserve">     Short term investments (Net)</t>
  </si>
  <si>
    <t>Cash flows from financing activities</t>
  </si>
  <si>
    <t xml:space="preserve">     Repayment of borrowings</t>
  </si>
  <si>
    <t xml:space="preserve">     Advance against equity</t>
  </si>
  <si>
    <t xml:space="preserve">     Interest paid</t>
  </si>
  <si>
    <t xml:space="preserve">     Proceeds from exercise of stock options</t>
  </si>
  <si>
    <t>Net cash inflow / (outflow) from financing activities</t>
  </si>
  <si>
    <t>Effect of exchange rate changes on cash and cash equivalents</t>
  </si>
  <si>
    <t>Net (decrease) / increase in cash and cash equivalents during the period</t>
  </si>
  <si>
    <t>Add : Balance as at the Beginning of the period</t>
  </si>
  <si>
    <t>Balance as at the end of the period</t>
  </si>
  <si>
    <t>Consolidated Statements of Operations as per International Financial Reporting Standards (IFRS)</t>
  </si>
  <si>
    <t>Consolidated Balance Sheet as per International Financial Reporting Standards (IFRS)</t>
  </si>
  <si>
    <t>Consolidated Statement of Cash Flows as per International Financial Reporting Standards (IFRS)</t>
  </si>
  <si>
    <t>Consolidated Balance Sheet as per International Financial Reporting standard (IFRS)</t>
  </si>
  <si>
    <t>Statement of Operations as per International Financial Reporting standard (IFRS)</t>
  </si>
  <si>
    <t>Consolidated Statement of Cash Flows  as per International Financial Reporting standard (IFRS)</t>
  </si>
  <si>
    <t>Consolidated Summarised Statement of Operations as per IFRS (net of inter segment eliminations)</t>
  </si>
  <si>
    <r>
      <t xml:space="preserve">Passive Infrastructure services - </t>
    </r>
    <r>
      <rPr>
        <sz val="8"/>
        <rFont val="Arial"/>
        <family val="2"/>
      </rPr>
      <t>Bharti Infratel Ltd and proportionate consolidation of 42% of Indus.</t>
    </r>
  </si>
  <si>
    <t>Amount in Rs mn except ratios</t>
  </si>
  <si>
    <t>R kms</t>
  </si>
  <si>
    <t>Total Customers Base</t>
  </si>
  <si>
    <t>5.0 Schedules to Financial Statements</t>
  </si>
  <si>
    <t>Long term debt, net of current portion</t>
  </si>
  <si>
    <t>Short-term borrowings and current portion of long-term debt</t>
  </si>
  <si>
    <t>Less:</t>
  </si>
  <si>
    <t>Cash and Cash Equivalents</t>
  </si>
  <si>
    <t>Restricted Cash, non-current</t>
  </si>
  <si>
    <t>Short term investments</t>
  </si>
  <si>
    <t xml:space="preserve">Net Debt </t>
  </si>
  <si>
    <t>Schedules to Financial Statements</t>
  </si>
  <si>
    <t xml:space="preserve">     Other financial and non financial liabilities</t>
  </si>
  <si>
    <t xml:space="preserve">     Other financial and non financial assets</t>
  </si>
  <si>
    <t>Total Tenancies</t>
  </si>
  <si>
    <t>Bharti Infratel Consolidated</t>
  </si>
  <si>
    <t xml:space="preserve">     Proceeds/(Purchase) of property, plant and equipment</t>
  </si>
  <si>
    <t xml:space="preserve">     Purchase of intangible assets</t>
  </si>
  <si>
    <t xml:space="preserve">     Purchase of Treasury stock</t>
  </si>
  <si>
    <t>Note : Indus KPIs are on 100% basis.</t>
  </si>
  <si>
    <t>Note : Total Towers are excluding 35,254 towers in 11 circles for which the right of use has been assigned to Indus with effect from1st Jan 2009.</t>
  </si>
  <si>
    <t>Paisa</t>
  </si>
  <si>
    <t>Bharti Infratel Standalone</t>
  </si>
  <si>
    <t>Capex</t>
  </si>
  <si>
    <t>Operating Free Cash Flow</t>
  </si>
  <si>
    <t>Note : Total Towers and Tenancies includes proportionate consolidation of 42% of Indus Towers.</t>
  </si>
  <si>
    <t>Submarine Cable System</t>
  </si>
  <si>
    <t>Cost of good sold</t>
  </si>
  <si>
    <t>6.2 Operational Performance - AFRICA</t>
  </si>
  <si>
    <t>6.1 Operational Performance - INDIA</t>
  </si>
  <si>
    <t>US¢</t>
  </si>
  <si>
    <t>EBITDA</t>
  </si>
  <si>
    <t>Restricted Cash</t>
  </si>
  <si>
    <t>Cash generated from operations</t>
  </si>
  <si>
    <t xml:space="preserve">EBITDA / Total revenues </t>
  </si>
  <si>
    <t>Profit before tax</t>
  </si>
  <si>
    <t xml:space="preserve">     Amortization of stock based compensation</t>
  </si>
  <si>
    <t>Operating cash flow before changes in assets and liabilities</t>
  </si>
  <si>
    <t xml:space="preserve">     Trade &amp; other receivables and prepayments</t>
  </si>
  <si>
    <t xml:space="preserve">     Interest received</t>
  </si>
  <si>
    <t xml:space="preserve">     Income tax paid</t>
  </si>
  <si>
    <t>Net cash inflow from operating activities</t>
  </si>
  <si>
    <t xml:space="preserve">     Investment in subsidiary, net of cash acquired</t>
  </si>
  <si>
    <t xml:space="preserve">     Loan to associates</t>
  </si>
  <si>
    <t>Net cash outflow from investing activities</t>
  </si>
  <si>
    <t>Cumulative Investments</t>
  </si>
  <si>
    <t>SMS Revenue as a % of total mobile revenues</t>
  </si>
  <si>
    <t>Tenancy Ratio</t>
  </si>
  <si>
    <t>Revenue</t>
  </si>
  <si>
    <t>Other operating income</t>
  </si>
  <si>
    <t>Operating expenses</t>
  </si>
  <si>
    <t>Depreciation &amp; amortisation</t>
  </si>
  <si>
    <t>Share of results of associates</t>
  </si>
  <si>
    <t>Finance costs</t>
  </si>
  <si>
    <t>Income tax  income/(expense)</t>
  </si>
  <si>
    <t>Consolidated Statement of Income</t>
  </si>
  <si>
    <t>Consolidated Statement of Comprehensive Income</t>
  </si>
  <si>
    <t>Exchange differences on translation of foreign operations</t>
  </si>
  <si>
    <t>Total Comprehensive Income / (Loss)</t>
  </si>
  <si>
    <t xml:space="preserve">     Short term borrowings (net)</t>
  </si>
  <si>
    <t>B2C Services</t>
  </si>
  <si>
    <t>Amount in US$ mn except ratios</t>
  </si>
  <si>
    <t>B2B Services</t>
  </si>
  <si>
    <t>Passive Infra Services</t>
  </si>
  <si>
    <t>Others</t>
  </si>
  <si>
    <r>
      <t xml:space="preserve">Others - </t>
    </r>
    <r>
      <rPr>
        <sz val="8"/>
        <rFont val="Arial"/>
        <family val="2"/>
      </rPr>
      <t xml:space="preserve">includes Corporate Office </t>
    </r>
  </si>
  <si>
    <t>Africa</t>
  </si>
  <si>
    <t>Interest on Borrowings - Acquisition</t>
  </si>
  <si>
    <t>Interest on Borrowings - Others</t>
  </si>
  <si>
    <t>Non Voice Revenue as a % of Telemedia Revenues</t>
  </si>
  <si>
    <t>VLR</t>
  </si>
  <si>
    <t xml:space="preserve">Sites on Network </t>
  </si>
  <si>
    <t>India &amp; South Asia</t>
  </si>
  <si>
    <t>5.1.1</t>
  </si>
  <si>
    <t>5.1.2</t>
  </si>
  <si>
    <t>5.1.3</t>
  </si>
  <si>
    <t>5.1.4</t>
  </si>
  <si>
    <t>Consolidated Africa</t>
  </si>
  <si>
    <t>Interest on Borrowings</t>
  </si>
  <si>
    <t>5.2.1</t>
  </si>
  <si>
    <t>5.2.2</t>
  </si>
  <si>
    <t>5.2.3</t>
  </si>
  <si>
    <t>5.2.4</t>
  </si>
  <si>
    <t>Schedule of Net Debt</t>
  </si>
  <si>
    <t>Amount in US$ mn</t>
  </si>
  <si>
    <t>Digital TV Services</t>
  </si>
  <si>
    <t>Digital TV Customers</t>
  </si>
  <si>
    <t>Net additions</t>
  </si>
  <si>
    <t xml:space="preserve">Average Revenue Per User (ARPU) </t>
  </si>
  <si>
    <t>Districts Covered</t>
  </si>
  <si>
    <r>
      <t xml:space="preserve">Mobile Services India &amp; South Asia - </t>
    </r>
    <r>
      <rPr>
        <sz val="8"/>
        <rFont val="Arial"/>
        <family val="2"/>
      </rPr>
      <t>Comprises of Consolidated Operations of Mobile Services India &amp; South Asia.</t>
    </r>
  </si>
  <si>
    <r>
      <t xml:space="preserve">Telemedia Services - </t>
    </r>
    <r>
      <rPr>
        <sz val="8"/>
        <rFont val="Arial"/>
        <family val="2"/>
      </rPr>
      <t>Comprises of operations of Telemedia Services.</t>
    </r>
  </si>
  <si>
    <r>
      <t xml:space="preserve">Digital TV Services - </t>
    </r>
    <r>
      <rPr>
        <sz val="8"/>
        <rFont val="Arial"/>
        <family val="2"/>
      </rPr>
      <t>Comprises of operations of Digital TV Services.</t>
    </r>
  </si>
  <si>
    <t>Coverage</t>
  </si>
  <si>
    <t xml:space="preserve"> Dec 2011</t>
  </si>
  <si>
    <t>Profit / (Loss) from operations</t>
  </si>
  <si>
    <t xml:space="preserve">       Investment (non-current)</t>
  </si>
  <si>
    <t xml:space="preserve">     Investment in associates</t>
  </si>
  <si>
    <t xml:space="preserve">     Loan repayment received from associates</t>
  </si>
  <si>
    <t xml:space="preserve">     Proceeds from issuance of borrowings</t>
  </si>
  <si>
    <t xml:space="preserve">     Dividend paid (including tax) to Company's shareholders</t>
  </si>
  <si>
    <t xml:space="preserve">     Dividend paid (including tax) to non - controlling interests</t>
  </si>
  <si>
    <t xml:space="preserve"> Mar 2012</t>
  </si>
  <si>
    <t xml:space="preserve"> Sep 2011</t>
  </si>
  <si>
    <t xml:space="preserve"> Jun 2011</t>
  </si>
  <si>
    <t xml:space="preserve"> Mar 2011</t>
  </si>
  <si>
    <r>
      <t xml:space="preserve">Consolidated Africa - </t>
    </r>
    <r>
      <rPr>
        <sz val="8"/>
        <rFont val="Arial"/>
        <family val="2"/>
      </rPr>
      <t>Comprises of 17 country operations in Africa.</t>
    </r>
  </si>
  <si>
    <t>Airtel Business</t>
  </si>
  <si>
    <t xml:space="preserve">     Proceeds from disposal of subsidiary</t>
  </si>
  <si>
    <t>Airtel Business (Erstwhile Enterprise Services).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</si>
</sst>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6">
    <numFmt numFmtId="6" formatCode="&quot;$&quot;#,##0_);[Red]\(&quot;$&quot;#,##0\)"/>
    <numFmt numFmtId="43" formatCode="_(* #,##0.00_);_(* \(#,##0.00\);_(* &quot;-&quot;??_);_(@_)"/>
    <numFmt numFmtId="169" formatCode="_ * #,##0_ ;_ * \-#,##0_ ;_ * &quot;-&quot;_ ;_ @_ "/>
    <numFmt numFmtId="171" formatCode="_ * #,##0.00_ ;_ * \-#,##0.00_ ;_ * &quot;-&quot;??_ ;_ @_ "/>
    <numFmt numFmtId="172" formatCode="_-&quot;$&quot;* #,##0_-;\-&quot;$&quot;* #,##0_-;_-&quot;$&quot;* &quot;-&quot;_-;_-@_-"/>
    <numFmt numFmtId="173" formatCode="_-* #,##0_-;\-* #,##0_-;_-* &quot;-&quot;_-;_-@_-"/>
    <numFmt numFmtId="174" formatCode="_-&quot;$&quot;* #,##0.00_-;\-&quot;$&quot;* #,##0.00_-;_-&quot;$&quot;* &quot;-&quot;??_-;_-@_-"/>
    <numFmt numFmtId="175" formatCode="_-* #,##0.00_-;\-* #,##0.00_-;_-* &quot;-&quot;??_-;_-@_-"/>
    <numFmt numFmtId="176" formatCode="#,##0;\(#,##0\)"/>
    <numFmt numFmtId="177" formatCode="&quot;$&quot;#,##0.0000_);\(&quot;$&quot;#,##0.0000\)"/>
    <numFmt numFmtId="178" formatCode="_(* #,##0_);_(* \(#,##0\);_(* &quot;-&quot;??_);_(@_)"/>
    <numFmt numFmtId="179" formatCode="0.0"/>
    <numFmt numFmtId="180" formatCode="0.0%"/>
    <numFmt numFmtId="181" formatCode="#,##0.0000"/>
    <numFmt numFmtId="182" formatCode="#,##0.0"/>
    <numFmt numFmtId="183" formatCode="0.000"/>
    <numFmt numFmtId="184" formatCode="_([$€-2]* #,##0.00_);_([$€-2]* \(#,##0.00\);_([$€-2]* &quot;-&quot;??_)"/>
    <numFmt numFmtId="185" formatCode="[$-409]mmmm\-yy;@"/>
    <numFmt numFmtId="186" formatCode="00.000"/>
    <numFmt numFmtId="187" formatCode="&quot;?&quot;#,##0;&quot;?&quot;\-#,##0"/>
    <numFmt numFmtId="188" formatCode="_ &quot;\&quot;* #,##0_ ;_ &quot;\&quot;* \-#,##0_ ;_ &quot;\&quot;* &quot;-&quot;_ ;_ @_ "/>
    <numFmt numFmtId="189" formatCode="&quot;\&quot;#,##0.00;[Red]&quot;\&quot;\-#,##0.00"/>
    <numFmt numFmtId="190" formatCode="_ &quot;\&quot;* #,##0.00_ ;_ &quot;\&quot;* \-#,##0.00_ ;_ &quot;\&quot;* &quot;-&quot;??_ ;_ @_ "/>
    <numFmt numFmtId="191" formatCode="&quot;\&quot;#,##0;[Red]&quot;\&quot;\-#,##0"/>
    <numFmt numFmtId="192" formatCode="#,##0;[Red]&quot;-&quot;#,##0"/>
    <numFmt numFmtId="193" formatCode="#,##0.00;[Red]&quot;-&quot;#,##0.00"/>
    <numFmt numFmtId="194" formatCode="\$#,##0\ ;\(\$#,##0\)"/>
    <numFmt numFmtId="195" formatCode=";;;"/>
    <numFmt numFmtId="196" formatCode="#,##0.00000"/>
    <numFmt numFmtId="197" formatCode="#,##0\ &quot;DM&quot;;\-#,##0\ &quot;DM&quot;"/>
    <numFmt numFmtId="198" formatCode="0&quot;.&quot;000%"/>
    <numFmt numFmtId="199" formatCode="&quot;￥&quot;#,##0;&quot;￥&quot;\-#,##0"/>
    <numFmt numFmtId="200" formatCode="00&quot;.&quot;000"/>
    <numFmt numFmtId="201" formatCode="#,##0.0_);\(#,##0.0\)"/>
    <numFmt numFmtId="214" formatCode="[$-409]mmm\-yy;@"/>
    <numFmt numFmtId="219" formatCode="#,##0_);\(#,##0\);#\ &quot;-&quot;??_)"/>
  </numFmts>
  <fonts count="60">
    <font>
      <sz val="10"/>
      <name val="Arial"/>
    </font>
    <font>
      <sz val="10"/>
      <name val="Arial"/>
    </font>
    <font>
      <sz val="8"/>
      <name val="Arial"/>
      <family val="2"/>
    </font>
    <font>
      <sz val="12"/>
      <name val="Tms Rmn"/>
    </font>
    <font>
      <b/>
      <sz val="10"/>
      <color indexed="50"/>
      <name val="Arial"/>
      <family val="2"/>
    </font>
    <font>
      <b/>
      <sz val="10"/>
      <color indexed="48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7"/>
      <name val="Small Fonts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7"/>
      <name val="Arial"/>
      <family val="2"/>
    </font>
    <font>
      <b/>
      <u/>
      <sz val="8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sz val="12"/>
      <name val=".VnTime"/>
      <family val="2"/>
    </font>
    <font>
      <sz val="9"/>
      <name val="ﾀﾞｯﾁ"/>
      <family val="3"/>
      <charset val="128"/>
    </font>
    <font>
      <sz val="11"/>
      <name val="??"/>
      <family val="3"/>
    </font>
    <font>
      <sz val="14"/>
      <name val="??"/>
      <family val="3"/>
    </font>
    <font>
      <sz val="12"/>
      <name val="????"/>
      <family val="2"/>
      <charset val="136"/>
    </font>
    <font>
      <sz val="12"/>
      <name val="???"/>
      <family val="3"/>
    </font>
    <font>
      <sz val="10"/>
      <name val="???"/>
      <family val="3"/>
    </font>
    <font>
      <sz val="12"/>
      <name val="Times New Roman"/>
      <family val="1"/>
    </font>
    <font>
      <sz val="12"/>
      <name val="바탕체"/>
      <family val="1"/>
      <charset val="255"/>
    </font>
    <font>
      <b/>
      <u/>
      <sz val="14"/>
      <color indexed="8"/>
      <name val=".VnBook-AntiquaH"/>
      <family val="2"/>
    </font>
    <font>
      <sz val="12"/>
      <color indexed="10"/>
      <name val=".VnArial Narrow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0"/>
      <name val=".VnTime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9"/>
      <name val="ＭＳ ゴシック"/>
      <family val="3"/>
      <charset val="128"/>
    </font>
    <font>
      <sz val="12"/>
      <name val="µ¸¿òÃ¼"/>
      <family val="3"/>
      <charset val="129"/>
    </font>
    <font>
      <sz val="12"/>
      <name val="Helv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sz val="13"/>
      <name val=".VnTime"/>
      <family val="2"/>
    </font>
    <font>
      <sz val="14"/>
      <name val=".VnArial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9"/>
      <name val="Arial"/>
      <family val="2"/>
    </font>
    <font>
      <sz val="11"/>
      <name val="돋움"/>
      <family val="2"/>
    </font>
    <font>
      <sz val="10"/>
      <name val="굴림체"/>
      <family val="3"/>
    </font>
    <font>
      <sz val="10"/>
      <name val="明朝"/>
      <family val="1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b/>
      <i/>
      <sz val="7"/>
      <name val="Arial"/>
      <family val="2"/>
    </font>
    <font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679555650502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 tint="-0.14999847407452621"/>
      </right>
      <top style="thin">
        <color indexed="9"/>
      </top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indexed="22"/>
      </left>
      <right style="thin">
        <color theme="0" tint="-0.14999847407452621"/>
      </right>
      <top style="thin">
        <color indexed="9"/>
      </top>
      <bottom/>
      <diagonal/>
    </border>
    <border>
      <left style="thin">
        <color indexed="22"/>
      </left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/>
      </top>
      <bottom/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indexed="9"/>
      </top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9847407452621"/>
      </left>
      <right/>
      <top style="thin">
        <color indexed="9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/>
      </left>
      <right style="thin">
        <color theme="0" tint="-0.14999847407452621"/>
      </right>
      <top/>
      <bottom/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14996795556505021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6795556505021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984740745262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22"/>
      </left>
      <right/>
      <top/>
      <bottom style="thin">
        <color theme="0" tint="-0.24994659260841701"/>
      </bottom>
      <diagonal/>
    </border>
    <border>
      <left/>
      <right style="thin">
        <color theme="0" tint="-0.14999847407452621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indexed="9"/>
      </right>
      <top/>
      <bottom style="thin">
        <color theme="0"/>
      </bottom>
      <diagonal/>
    </border>
  </borders>
  <cellStyleXfs count="124">
    <xf numFmtId="0" fontId="0" fillId="0" borderId="0"/>
    <xf numFmtId="184" fontId="22" fillId="0" borderId="0" applyNumberFormat="0" applyFill="0" applyBorder="0" applyAlignment="0" applyProtection="0"/>
    <xf numFmtId="184" fontId="20" fillId="0" borderId="0"/>
    <xf numFmtId="38" fontId="23" fillId="0" borderId="0" applyFont="0" applyFill="0" applyBorder="0" applyAlignment="0" applyProtection="0"/>
    <xf numFmtId="186" fontId="24" fillId="0" borderId="0" applyFont="0" applyFill="0" applyBorder="0" applyAlignment="0" applyProtection="0"/>
    <xf numFmtId="184" fontId="25" fillId="0" borderId="0" applyFont="0" applyFill="0" applyBorder="0" applyAlignment="0" applyProtection="0"/>
    <xf numFmtId="187" fontId="24" fillId="0" borderId="0" applyFont="0" applyFill="0" applyBorder="0" applyAlignment="0" applyProtection="0"/>
    <xf numFmtId="40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173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184" fontId="28" fillId="0" borderId="0"/>
    <xf numFmtId="184" fontId="20" fillId="0" borderId="0"/>
    <xf numFmtId="184" fontId="29" fillId="0" borderId="0"/>
    <xf numFmtId="184" fontId="20" fillId="0" borderId="0"/>
    <xf numFmtId="184" fontId="20" fillId="0" borderId="0" applyNumberFormat="0" applyFill="0" applyBorder="0" applyAlignment="0" applyProtection="0"/>
    <xf numFmtId="184" fontId="20" fillId="0" borderId="0" applyNumberFormat="0" applyFill="0" applyBorder="0" applyAlignment="0" applyProtection="0"/>
    <xf numFmtId="184" fontId="30" fillId="0" borderId="0"/>
    <xf numFmtId="184" fontId="20" fillId="0" borderId="0"/>
    <xf numFmtId="184" fontId="20" fillId="0" borderId="0" applyNumberFormat="0" applyFill="0" applyBorder="0" applyAlignment="0" applyProtection="0"/>
    <xf numFmtId="184" fontId="20" fillId="0" borderId="0"/>
    <xf numFmtId="184" fontId="20" fillId="0" borderId="0" applyNumberFormat="0" applyFill="0" applyBorder="0" applyAlignment="0" applyProtection="0"/>
    <xf numFmtId="184" fontId="2" fillId="0" borderId="0"/>
    <xf numFmtId="184" fontId="20" fillId="0" borderId="0"/>
    <xf numFmtId="184" fontId="20" fillId="0" borderId="0" applyNumberFormat="0" applyFill="0" applyBorder="0" applyAlignment="0" applyProtection="0"/>
    <xf numFmtId="184" fontId="20" fillId="0" borderId="0" applyNumberFormat="0" applyFill="0" applyBorder="0" applyAlignment="0" applyProtection="0"/>
    <xf numFmtId="184" fontId="29" fillId="0" borderId="0"/>
    <xf numFmtId="0" fontId="20" fillId="0" borderId="0"/>
    <xf numFmtId="184" fontId="31" fillId="2" borderId="0"/>
    <xf numFmtId="184" fontId="32" fillId="3" borderId="1" applyFont="0" applyFill="0" applyAlignment="0">
      <alignment vertical="center" wrapText="1"/>
    </xf>
    <xf numFmtId="184" fontId="33" fillId="2" borderId="0"/>
    <xf numFmtId="184" fontId="34" fillId="2" borderId="0"/>
    <xf numFmtId="184" fontId="35" fillId="0" borderId="0">
      <alignment wrapText="1"/>
    </xf>
    <xf numFmtId="184" fontId="36" fillId="0" borderId="0"/>
    <xf numFmtId="188" fontId="37" fillId="0" borderId="0" applyFont="0" applyFill="0" applyBorder="0" applyAlignment="0" applyProtection="0"/>
    <xf numFmtId="184" fontId="38" fillId="0" borderId="0" applyFont="0" applyFill="0" applyBorder="0" applyAlignment="0" applyProtection="0"/>
    <xf numFmtId="189" fontId="39" fillId="0" borderId="0" applyFont="0" applyFill="0" applyBorder="0" applyAlignment="0" applyProtection="0"/>
    <xf numFmtId="190" fontId="37" fillId="0" borderId="0" applyFont="0" applyFill="0" applyBorder="0" applyAlignment="0" applyProtection="0"/>
    <xf numFmtId="184" fontId="38" fillId="0" borderId="0" applyFont="0" applyFill="0" applyBorder="0" applyAlignment="0" applyProtection="0"/>
    <xf numFmtId="191" fontId="39" fillId="0" borderId="0" applyFont="0" applyFill="0" applyBorder="0" applyAlignment="0" applyProtection="0"/>
    <xf numFmtId="184" fontId="40" fillId="0" borderId="2" applyFont="0" applyFill="0" applyBorder="0" applyAlignment="0" applyProtection="0">
      <alignment horizontal="center" vertical="center"/>
    </xf>
    <xf numFmtId="169" fontId="37" fillId="0" borderId="0" applyFont="0" applyFill="0" applyBorder="0" applyAlignment="0" applyProtection="0"/>
    <xf numFmtId="184" fontId="38" fillId="0" borderId="0" applyFont="0" applyFill="0" applyBorder="0" applyAlignment="0" applyProtection="0"/>
    <xf numFmtId="192" fontId="39" fillId="0" borderId="0" applyFont="0" applyFill="0" applyBorder="0" applyAlignment="0" applyProtection="0"/>
    <xf numFmtId="171" fontId="37" fillId="0" borderId="0" applyFont="0" applyFill="0" applyBorder="0" applyAlignment="0" applyProtection="0"/>
    <xf numFmtId="184" fontId="38" fillId="0" borderId="0" applyFont="0" applyFill="0" applyBorder="0" applyAlignment="0" applyProtection="0"/>
    <xf numFmtId="193" fontId="39" fillId="0" borderId="0" applyFont="0" applyFill="0" applyBorder="0" applyAlignment="0" applyProtection="0"/>
    <xf numFmtId="182" fontId="20" fillId="0" borderId="3">
      <alignment wrapText="1"/>
      <protection locked="0"/>
    </xf>
    <xf numFmtId="0" fontId="3" fillId="0" borderId="0" applyNumberFormat="0" applyFill="0" applyBorder="0" applyAlignment="0" applyProtection="0"/>
    <xf numFmtId="184" fontId="38" fillId="0" borderId="0"/>
    <xf numFmtId="184" fontId="41" fillId="0" borderId="0"/>
    <xf numFmtId="184" fontId="38" fillId="0" borderId="0"/>
    <xf numFmtId="37" fontId="42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7" fillId="0" borderId="0" applyFont="0" applyFill="0" applyBorder="0" applyAlignment="0" applyProtection="0"/>
    <xf numFmtId="184" fontId="20" fillId="0" borderId="0"/>
    <xf numFmtId="3" fontId="20" fillId="0" borderId="0" applyFont="0" applyFill="0" applyBorder="0" applyAlignment="0" applyProtection="0"/>
    <xf numFmtId="176" fontId="4" fillId="0" borderId="3" applyBorder="0"/>
    <xf numFmtId="194" fontId="20" fillId="0" borderId="0" applyFont="0" applyFill="0" applyBorder="0" applyAlignment="0" applyProtection="0"/>
    <xf numFmtId="176" fontId="5" fillId="0" borderId="0">
      <protection locked="0"/>
    </xf>
    <xf numFmtId="184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6" fontId="6" fillId="0" borderId="4"/>
    <xf numFmtId="184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7" fillId="0" borderId="5" applyNumberFormat="0" applyAlignment="0" applyProtection="0">
      <alignment horizontal="left" vertical="center"/>
    </xf>
    <xf numFmtId="0" fontId="7" fillId="0" borderId="6">
      <alignment horizontal="left" vertical="center"/>
    </xf>
    <xf numFmtId="195" fontId="40" fillId="0" borderId="0" applyFont="0" applyFill="0" applyBorder="0" applyAlignment="0" applyProtection="0">
      <alignment horizontal="center" vertical="center"/>
    </xf>
    <xf numFmtId="0" fontId="8" fillId="0" borderId="0" applyNumberFormat="0" applyFill="0" applyBorder="0" applyAlignment="0" applyProtection="0">
      <alignment vertical="top"/>
      <protection locked="0"/>
    </xf>
    <xf numFmtId="184" fontId="43" fillId="4" borderId="0">
      <alignment horizontal="left"/>
    </xf>
    <xf numFmtId="184" fontId="40" fillId="0" borderId="0" applyFont="0" applyFill="0" applyBorder="0" applyProtection="0">
      <alignment horizontal="center" vertical="center"/>
    </xf>
    <xf numFmtId="184" fontId="44" fillId="0" borderId="0" applyNumberFormat="0" applyFont="0" applyFill="0" applyAlignment="0"/>
    <xf numFmtId="37" fontId="9" fillId="0" borderId="0"/>
    <xf numFmtId="184" fontId="20" fillId="0" borderId="0"/>
    <xf numFmtId="177" fontId="1" fillId="0" borderId="0"/>
    <xf numFmtId="184" fontId="20" fillId="0" borderId="0"/>
    <xf numFmtId="184" fontId="57" fillId="0" borderId="0"/>
    <xf numFmtId="0" fontId="2" fillId="0" borderId="0"/>
    <xf numFmtId="184" fontId="2" fillId="0" borderId="0"/>
    <xf numFmtId="184" fontId="2" fillId="0" borderId="0"/>
    <xf numFmtId="184" fontId="45" fillId="0" borderId="0" applyNumberFormat="0" applyFill="0" applyBorder="0" applyAlignment="0" applyProtection="0"/>
    <xf numFmtId="184" fontId="22" fillId="0" borderId="0" applyNumberFormat="0" applyFill="0" applyBorder="0" applyAlignment="0" applyProtection="0"/>
    <xf numFmtId="40" fontId="10" fillId="5" borderId="0">
      <alignment horizontal="right"/>
    </xf>
    <xf numFmtId="0" fontId="11" fillId="5" borderId="0">
      <alignment horizontal="right"/>
    </xf>
    <xf numFmtId="0" fontId="12" fillId="5" borderId="7"/>
    <xf numFmtId="0" fontId="12" fillId="0" borderId="0" applyBorder="0">
      <alignment horizontal="centerContinuous"/>
    </xf>
    <xf numFmtId="0" fontId="13" fillId="0" borderId="0" applyBorder="0">
      <alignment horizontal="centerContinuous"/>
    </xf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184" fontId="22" fillId="0" borderId="0" applyNumberFormat="0" applyFill="0" applyBorder="0" applyAlignment="0" applyProtection="0"/>
    <xf numFmtId="184" fontId="20" fillId="6" borderId="0"/>
    <xf numFmtId="0" fontId="2" fillId="0" borderId="0"/>
    <xf numFmtId="0" fontId="2" fillId="0" borderId="0"/>
    <xf numFmtId="184" fontId="2" fillId="0" borderId="0"/>
    <xf numFmtId="184" fontId="45" fillId="0" borderId="0" applyNumberFormat="0" applyFill="0" applyBorder="0" applyAlignment="0" applyProtection="0"/>
    <xf numFmtId="181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84" fontId="46" fillId="0" borderId="0" applyNumberFormat="0" applyFill="0" applyBorder="0" applyAlignment="0" applyProtection="0"/>
    <xf numFmtId="184" fontId="55" fillId="0" borderId="0" applyFont="0" applyFill="0" applyBorder="0" applyAlignment="0" applyProtection="0"/>
    <xf numFmtId="184" fontId="55" fillId="0" borderId="0" applyFont="0" applyFill="0" applyBorder="0" applyAlignment="0" applyProtection="0"/>
    <xf numFmtId="184" fontId="29" fillId="0" borderId="0">
      <alignment vertical="center"/>
    </xf>
    <xf numFmtId="40" fontId="47" fillId="0" borderId="0" applyFont="0" applyFill="0" applyBorder="0" applyAlignment="0" applyProtection="0"/>
    <xf numFmtId="38" fontId="47" fillId="0" borderId="0" applyFont="0" applyFill="0" applyBorder="0" applyAlignment="0" applyProtection="0"/>
    <xf numFmtId="184" fontId="47" fillId="0" borderId="0" applyFont="0" applyFill="0" applyBorder="0" applyAlignment="0" applyProtection="0"/>
    <xf numFmtId="184" fontId="47" fillId="0" borderId="0" applyFont="0" applyFill="0" applyBorder="0" applyAlignment="0" applyProtection="0"/>
    <xf numFmtId="9" fontId="48" fillId="0" borderId="0" applyFont="0" applyFill="0" applyBorder="0" applyAlignment="0" applyProtection="0"/>
    <xf numFmtId="184" fontId="49" fillId="0" borderId="0"/>
    <xf numFmtId="197" fontId="51" fillId="0" borderId="0" applyFont="0" applyFill="0" applyBorder="0" applyAlignment="0" applyProtection="0"/>
    <xf numFmtId="198" fontId="51" fillId="0" borderId="0" applyFont="0" applyFill="0" applyBorder="0" applyAlignment="0" applyProtection="0"/>
    <xf numFmtId="199" fontId="51" fillId="0" borderId="0" applyFont="0" applyFill="0" applyBorder="0" applyAlignment="0" applyProtection="0"/>
    <xf numFmtId="200" fontId="51" fillId="0" borderId="0" applyFont="0" applyFill="0" applyBorder="0" applyAlignment="0" applyProtection="0"/>
    <xf numFmtId="184" fontId="52" fillId="0" borderId="0"/>
    <xf numFmtId="184" fontId="44" fillId="0" borderId="0"/>
    <xf numFmtId="173" fontId="50" fillId="0" borderId="0" applyFont="0" applyFill="0" applyBorder="0" applyAlignment="0" applyProtection="0"/>
    <xf numFmtId="175" fontId="50" fillId="0" borderId="0" applyFont="0" applyFill="0" applyBorder="0" applyAlignment="0" applyProtection="0"/>
    <xf numFmtId="43" fontId="20" fillId="0" borderId="0" applyFont="0" applyFill="0" applyBorder="0" applyAlignment="0" applyProtection="0"/>
    <xf numFmtId="38" fontId="53" fillId="0" borderId="0" applyFont="0" applyFill="0" applyBorder="0" applyAlignment="0" applyProtection="0"/>
    <xf numFmtId="184" fontId="20" fillId="0" borderId="0"/>
    <xf numFmtId="172" fontId="50" fillId="0" borderId="0" applyFont="0" applyFill="0" applyBorder="0" applyAlignment="0" applyProtection="0"/>
    <xf numFmtId="6" fontId="54" fillId="0" borderId="0" applyFont="0" applyFill="0" applyBorder="0" applyAlignment="0" applyProtection="0"/>
    <xf numFmtId="174" fontId="50" fillId="0" borderId="0" applyFont="0" applyFill="0" applyBorder="0" applyAlignment="0" applyProtection="0"/>
    <xf numFmtId="195" fontId="53" fillId="0" borderId="8">
      <alignment horizontal="center"/>
    </xf>
  </cellStyleXfs>
  <cellXfs count="401">
    <xf numFmtId="0" fontId="0" fillId="0" borderId="0" xfId="0"/>
    <xf numFmtId="0" fontId="14" fillId="5" borderId="0" xfId="0" applyFont="1" applyFill="1" applyBorder="1"/>
    <xf numFmtId="0" fontId="15" fillId="5" borderId="0" xfId="0" applyFont="1" applyFill="1" applyBorder="1"/>
    <xf numFmtId="0" fontId="16" fillId="5" borderId="0" xfId="0" applyFont="1" applyFill="1" applyBorder="1" applyAlignment="1">
      <alignment horizontal="right"/>
    </xf>
    <xf numFmtId="37" fontId="14" fillId="5" borderId="0" xfId="0" applyNumberFormat="1" applyFont="1" applyFill="1" applyBorder="1" applyAlignment="1">
      <alignment horizontal="center" vertical="center"/>
    </xf>
    <xf numFmtId="37" fontId="15" fillId="5" borderId="0" xfId="0" applyNumberFormat="1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left" vertical="center" wrapText="1"/>
    </xf>
    <xf numFmtId="0" fontId="15" fillId="5" borderId="0" xfId="0" applyFont="1" applyFill="1" applyBorder="1" applyAlignment="1">
      <alignment wrapText="1"/>
    </xf>
    <xf numFmtId="0" fontId="14" fillId="5" borderId="9" xfId="0" applyFont="1" applyFill="1" applyBorder="1"/>
    <xf numFmtId="0" fontId="15" fillId="5" borderId="0" xfId="79" applyFont="1" applyFill="1" applyBorder="1" applyAlignment="1">
      <alignment horizontal="center" vertical="center"/>
    </xf>
    <xf numFmtId="180" fontId="14" fillId="5" borderId="0" xfId="89" applyNumberFormat="1" applyFont="1" applyFill="1" applyBorder="1" applyAlignment="1">
      <alignment horizontal="center" vertical="center"/>
    </xf>
    <xf numFmtId="183" fontId="15" fillId="5" borderId="0" xfId="0" applyNumberFormat="1" applyFont="1" applyFill="1" applyBorder="1"/>
    <xf numFmtId="0" fontId="15" fillId="5" borderId="0" xfId="0" applyFont="1" applyFill="1"/>
    <xf numFmtId="0" fontId="14" fillId="5" borderId="0" xfId="0" applyFont="1" applyFill="1"/>
    <xf numFmtId="0" fontId="18" fillId="5" borderId="0" xfId="0" applyFont="1" applyFill="1"/>
    <xf numFmtId="179" fontId="14" fillId="5" borderId="0" xfId="0" applyNumberFormat="1" applyFont="1" applyFill="1" applyAlignment="1">
      <alignment horizontal="center"/>
    </xf>
    <xf numFmtId="0" fontId="19" fillId="5" borderId="0" xfId="70" applyFont="1" applyFill="1" applyAlignment="1" applyProtection="1"/>
    <xf numFmtId="0" fontId="14" fillId="5" borderId="0" xfId="0" applyFont="1" applyFill="1" applyAlignment="1">
      <alignment horizontal="center"/>
    </xf>
    <xf numFmtId="0" fontId="15" fillId="5" borderId="0" xfId="0" applyFont="1" applyFill="1" applyAlignment="1">
      <alignment horizontal="center"/>
    </xf>
    <xf numFmtId="0" fontId="17" fillId="5" borderId="0" xfId="0" applyFont="1" applyFill="1" applyBorder="1"/>
    <xf numFmtId="0" fontId="19" fillId="0" borderId="0" xfId="70" applyFont="1" applyAlignment="1" applyProtection="1"/>
    <xf numFmtId="2" fontId="14" fillId="5" borderId="0" xfId="0" applyNumberFormat="1" applyFont="1" applyFill="1" applyBorder="1" applyAlignment="1">
      <alignment horizontal="center"/>
    </xf>
    <xf numFmtId="2" fontId="15" fillId="5" borderId="0" xfId="0" applyNumberFormat="1" applyFont="1" applyFill="1" applyBorder="1"/>
    <xf numFmtId="2" fontId="14" fillId="5" borderId="0" xfId="0" applyNumberFormat="1" applyFont="1" applyFill="1" applyBorder="1"/>
    <xf numFmtId="2" fontId="15" fillId="5" borderId="0" xfId="0" applyNumberFormat="1" applyFont="1" applyFill="1" applyBorder="1" applyAlignment="1">
      <alignment vertical="center"/>
    </xf>
    <xf numFmtId="0" fontId="14" fillId="5" borderId="0" xfId="0" applyFont="1" applyFill="1" applyAlignment="1">
      <alignment horizontal="left"/>
    </xf>
    <xf numFmtId="37" fontId="14" fillId="5" borderId="9" xfId="0" applyNumberFormat="1" applyFont="1" applyFill="1" applyBorder="1" applyAlignment="1">
      <alignment horizontal="center"/>
    </xf>
    <xf numFmtId="0" fontId="14" fillId="0" borderId="0" xfId="0" applyFont="1" applyFill="1" applyBorder="1"/>
    <xf numFmtId="37" fontId="15" fillId="5" borderId="0" xfId="0" applyNumberFormat="1" applyFont="1" applyFill="1" applyBorder="1" applyAlignment="1">
      <alignment horizontal="center"/>
    </xf>
    <xf numFmtId="0" fontId="14" fillId="0" borderId="0" xfId="0" applyFont="1" applyFill="1"/>
    <xf numFmtId="0" fontId="15" fillId="0" borderId="10" xfId="0" applyFont="1" applyFill="1" applyBorder="1" applyAlignment="1">
      <alignment horizontal="center"/>
    </xf>
    <xf numFmtId="0" fontId="14" fillId="5" borderId="0" xfId="0" applyFont="1" applyFill="1" applyBorder="1" applyAlignment="1">
      <alignment horizontal="center"/>
    </xf>
    <xf numFmtId="0" fontId="15" fillId="5" borderId="0" xfId="0" applyFont="1" applyFill="1" applyBorder="1" applyAlignment="1">
      <alignment horizontal="center"/>
    </xf>
    <xf numFmtId="37" fontId="15" fillId="5" borderId="0" xfId="0" applyNumberFormat="1" applyFont="1" applyFill="1" applyBorder="1" applyAlignment="1">
      <alignment horizontal="center" wrapText="1"/>
    </xf>
    <xf numFmtId="0" fontId="15" fillId="0" borderId="0" xfId="0" applyFont="1" applyFill="1"/>
    <xf numFmtId="0" fontId="15" fillId="0" borderId="9" xfId="0" applyFont="1" applyFill="1" applyBorder="1"/>
    <xf numFmtId="0" fontId="15" fillId="0" borderId="1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16" fillId="5" borderId="0" xfId="0" applyFont="1" applyFill="1" applyBorder="1"/>
    <xf numFmtId="0" fontId="15" fillId="0" borderId="0" xfId="0" applyFont="1" applyFill="1" applyBorder="1"/>
    <xf numFmtId="2" fontId="16" fillId="5" borderId="0" xfId="0" applyNumberFormat="1" applyFont="1" applyFill="1" applyBorder="1"/>
    <xf numFmtId="0" fontId="21" fillId="5" borderId="0" xfId="0" applyFont="1" applyFill="1" applyBorder="1"/>
    <xf numFmtId="0" fontId="15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16" fillId="5" borderId="0" xfId="0" applyFont="1" applyFill="1" applyBorder="1" applyAlignment="1"/>
    <xf numFmtId="43" fontId="15" fillId="5" borderId="0" xfId="53" applyFont="1" applyFill="1" applyBorder="1"/>
    <xf numFmtId="43" fontId="15" fillId="5" borderId="0" xfId="53" applyFont="1" applyFill="1" applyBorder="1" applyAlignment="1">
      <alignment horizontal="center"/>
    </xf>
    <xf numFmtId="0" fontId="17" fillId="0" borderId="0" xfId="0" applyFont="1" applyFill="1" applyBorder="1"/>
    <xf numFmtId="0" fontId="16" fillId="0" borderId="0" xfId="0" applyFont="1" applyFill="1" applyBorder="1"/>
    <xf numFmtId="37" fontId="15" fillId="0" borderId="12" xfId="0" applyNumberFormat="1" applyFont="1" applyFill="1" applyBorder="1" applyAlignment="1">
      <alignment horizontal="center"/>
    </xf>
    <xf numFmtId="37" fontId="15" fillId="8" borderId="12" xfId="0" applyNumberFormat="1" applyFont="1" applyFill="1" applyBorder="1" applyAlignment="1">
      <alignment horizontal="center" vertical="center"/>
    </xf>
    <xf numFmtId="37" fontId="15" fillId="8" borderId="0" xfId="0" applyNumberFormat="1" applyFont="1" applyFill="1" applyBorder="1" applyAlignment="1">
      <alignment horizontal="center" vertical="center"/>
    </xf>
    <xf numFmtId="37" fontId="15" fillId="8" borderId="13" xfId="0" applyNumberFormat="1" applyFont="1" applyFill="1" applyBorder="1" applyAlignment="1">
      <alignment horizontal="center" vertical="center"/>
    </xf>
    <xf numFmtId="37" fontId="15" fillId="8" borderId="0" xfId="0" applyNumberFormat="1" applyFont="1" applyFill="1" applyBorder="1" applyAlignment="1">
      <alignment horizontal="center"/>
    </xf>
    <xf numFmtId="0" fontId="2" fillId="5" borderId="0" xfId="0" applyFont="1" applyFill="1" applyBorder="1"/>
    <xf numFmtId="37" fontId="14" fillId="8" borderId="9" xfId="0" applyNumberFormat="1" applyFont="1" applyFill="1" applyBorder="1" applyAlignment="1">
      <alignment horizontal="center"/>
    </xf>
    <xf numFmtId="37" fontId="15" fillId="8" borderId="0" xfId="0" applyNumberFormat="1" applyFont="1" applyFill="1" applyBorder="1" applyAlignment="1">
      <alignment horizontal="center" wrapText="1"/>
    </xf>
    <xf numFmtId="0" fontId="19" fillId="0" borderId="0" xfId="70" applyFont="1" applyFill="1" applyAlignment="1" applyProtection="1"/>
    <xf numFmtId="37" fontId="15" fillId="0" borderId="0" xfId="0" applyNumberFormat="1" applyFont="1" applyFill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5" fillId="8" borderId="14" xfId="0" applyFont="1" applyFill="1" applyBorder="1" applyAlignment="1">
      <alignment horizontal="center" vertical="center" wrapText="1"/>
    </xf>
    <xf numFmtId="0" fontId="15" fillId="8" borderId="0" xfId="0" applyFont="1" applyFill="1" applyBorder="1"/>
    <xf numFmtId="0" fontId="15" fillId="8" borderId="0" xfId="0" applyFont="1" applyFill="1"/>
    <xf numFmtId="0" fontId="15" fillId="8" borderId="15" xfId="0" applyFont="1" applyFill="1" applyBorder="1" applyAlignment="1">
      <alignment vertical="center" wrapText="1"/>
    </xf>
    <xf numFmtId="38" fontId="15" fillId="8" borderId="0" xfId="0" applyNumberFormat="1" applyFont="1" applyFill="1" applyAlignment="1">
      <alignment horizontal="center" vertical="center" wrapText="1"/>
    </xf>
    <xf numFmtId="2" fontId="15" fillId="8" borderId="9" xfId="0" applyNumberFormat="1" applyFont="1" applyFill="1" applyBorder="1" applyAlignment="1">
      <alignment horizontal="center"/>
    </xf>
    <xf numFmtId="38" fontId="15" fillId="8" borderId="12" xfId="89" applyNumberFormat="1" applyFont="1" applyFill="1" applyBorder="1" applyAlignment="1">
      <alignment horizontal="center" vertical="center" wrapText="1"/>
    </xf>
    <xf numFmtId="9" fontId="15" fillId="8" borderId="12" xfId="89" applyFont="1" applyFill="1" applyBorder="1" applyAlignment="1">
      <alignment horizontal="center" vertical="center" wrapText="1"/>
    </xf>
    <xf numFmtId="37" fontId="15" fillId="0" borderId="13" xfId="0" applyNumberFormat="1" applyFont="1" applyFill="1" applyBorder="1" applyAlignment="1">
      <alignment horizontal="center"/>
    </xf>
    <xf numFmtId="39" fontId="15" fillId="0" borderId="31" xfId="0" applyNumberFormat="1" applyFont="1" applyFill="1" applyBorder="1" applyAlignment="1">
      <alignment horizontal="center"/>
    </xf>
    <xf numFmtId="39" fontId="15" fillId="0" borderId="32" xfId="0" applyNumberFormat="1" applyFont="1" applyFill="1" applyBorder="1" applyAlignment="1">
      <alignment horizontal="center"/>
    </xf>
    <xf numFmtId="184" fontId="14" fillId="0" borderId="0" xfId="81" applyFont="1" applyFill="1" applyBorder="1" applyAlignment="1" applyProtection="1">
      <alignment horizontal="left" vertical="center"/>
    </xf>
    <xf numFmtId="184" fontId="2" fillId="0" borderId="0" xfId="77" applyFont="1"/>
    <xf numFmtId="178" fontId="2" fillId="0" borderId="0" xfId="54" applyNumberFormat="1" applyFont="1" applyBorder="1"/>
    <xf numFmtId="184" fontId="14" fillId="0" borderId="0" xfId="77" applyFont="1" applyBorder="1"/>
    <xf numFmtId="184" fontId="2" fillId="0" borderId="0" xfId="77" applyFont="1" applyBorder="1"/>
    <xf numFmtId="178" fontId="2" fillId="0" borderId="0" xfId="54" applyNumberFormat="1" applyFont="1" applyFill="1" applyBorder="1"/>
    <xf numFmtId="184" fontId="58" fillId="0" borderId="0" xfId="78" applyFont="1" applyAlignment="1">
      <alignment horizontal="right"/>
    </xf>
    <xf numFmtId="185" fontId="2" fillId="8" borderId="33" xfId="55" quotePrefix="1" applyNumberFormat="1" applyFont="1" applyFill="1" applyBorder="1" applyAlignment="1">
      <alignment horizontal="center"/>
    </xf>
    <xf numFmtId="0" fontId="2" fillId="8" borderId="34" xfId="78" applyNumberFormat="1" applyFont="1" applyFill="1" applyBorder="1" applyAlignment="1">
      <alignment horizontal="center" vertical="center" wrapText="1"/>
    </xf>
    <xf numFmtId="184" fontId="2" fillId="8" borderId="34" xfId="77" applyFont="1" applyFill="1" applyBorder="1"/>
    <xf numFmtId="37" fontId="2" fillId="8" borderId="0" xfId="55" applyNumberFormat="1" applyFont="1" applyFill="1" applyBorder="1" applyAlignment="1">
      <alignment horizontal="center" vertical="center"/>
    </xf>
    <xf numFmtId="37" fontId="2" fillId="0" borderId="0" xfId="55" applyNumberFormat="1" applyFont="1" applyFill="1" applyBorder="1" applyAlignment="1">
      <alignment horizontal="center" vertical="center"/>
    </xf>
    <xf numFmtId="37" fontId="2" fillId="0" borderId="0" xfId="55" applyNumberFormat="1" applyFont="1" applyBorder="1" applyAlignment="1">
      <alignment horizontal="center" vertical="center"/>
    </xf>
    <xf numFmtId="178" fontId="14" fillId="0" borderId="0" xfId="54" applyNumberFormat="1" applyFont="1" applyFill="1" applyBorder="1"/>
    <xf numFmtId="37" fontId="14" fillId="8" borderId="0" xfId="55" applyNumberFormat="1" applyFont="1" applyFill="1" applyBorder="1" applyAlignment="1">
      <alignment horizontal="center" vertical="center"/>
    </xf>
    <xf numFmtId="37" fontId="14" fillId="0" borderId="0" xfId="55" applyNumberFormat="1" applyFont="1" applyFill="1" applyBorder="1" applyAlignment="1">
      <alignment horizontal="center" vertical="center"/>
    </xf>
    <xf numFmtId="37" fontId="14" fillId="0" borderId="0" xfId="55" applyNumberFormat="1" applyFont="1" applyBorder="1" applyAlignment="1">
      <alignment horizontal="center" vertical="center"/>
    </xf>
    <xf numFmtId="184" fontId="14" fillId="0" borderId="0" xfId="77" applyFont="1"/>
    <xf numFmtId="0" fontId="2" fillId="0" borderId="0" xfId="78" applyNumberFormat="1" applyFont="1" applyBorder="1"/>
    <xf numFmtId="0" fontId="14" fillId="0" borderId="0" xfId="78" applyNumberFormat="1" applyFont="1" applyFill="1" applyBorder="1"/>
    <xf numFmtId="0" fontId="2" fillId="0" borderId="0" xfId="78" applyNumberFormat="1" applyFont="1" applyFill="1"/>
    <xf numFmtId="39" fontId="2" fillId="8" borderId="0" xfId="55" applyNumberFormat="1" applyFont="1" applyFill="1" applyBorder="1" applyAlignment="1">
      <alignment horizontal="center" vertical="center"/>
    </xf>
    <xf numFmtId="39" fontId="2" fillId="0" borderId="0" xfId="55" applyNumberFormat="1" applyFont="1" applyFill="1" applyBorder="1" applyAlignment="1">
      <alignment horizontal="center" vertical="center"/>
    </xf>
    <xf numFmtId="39" fontId="2" fillId="0" borderId="0" xfId="55" applyNumberFormat="1" applyFont="1" applyBorder="1" applyAlignment="1">
      <alignment horizontal="center" vertical="center"/>
    </xf>
    <xf numFmtId="37" fontId="2" fillId="0" borderId="0" xfId="55" applyNumberFormat="1" applyFont="1" applyAlignment="1">
      <alignment horizontal="center" vertical="center"/>
    </xf>
    <xf numFmtId="178" fontId="2" fillId="0" borderId="0" xfId="56" applyNumberFormat="1" applyFont="1" applyBorder="1"/>
    <xf numFmtId="184" fontId="2" fillId="8" borderId="33" xfId="77" applyFont="1" applyFill="1" applyBorder="1" applyAlignment="1">
      <alignment horizontal="center"/>
    </xf>
    <xf numFmtId="0" fontId="14" fillId="0" borderId="0" xfId="78" applyNumberFormat="1" applyFont="1" applyBorder="1"/>
    <xf numFmtId="178" fontId="2" fillId="8" borderId="0" xfId="56" applyNumberFormat="1" applyFont="1" applyFill="1" applyBorder="1"/>
    <xf numFmtId="184" fontId="2" fillId="8" borderId="0" xfId="77" applyFont="1" applyFill="1"/>
    <xf numFmtId="178" fontId="14" fillId="0" borderId="0" xfId="56" applyNumberFormat="1" applyFont="1" applyBorder="1"/>
    <xf numFmtId="178" fontId="2" fillId="0" borderId="0" xfId="55" applyNumberFormat="1" applyFont="1"/>
    <xf numFmtId="178" fontId="2" fillId="8" borderId="0" xfId="55" applyNumberFormat="1" applyFont="1" applyFill="1"/>
    <xf numFmtId="178" fontId="2" fillId="8" borderId="17" xfId="56" applyNumberFormat="1" applyFont="1" applyFill="1" applyBorder="1"/>
    <xf numFmtId="178" fontId="2" fillId="0" borderId="17" xfId="56" applyNumberFormat="1" applyFont="1" applyBorder="1"/>
    <xf numFmtId="178" fontId="14" fillId="0" borderId="0" xfId="56" applyNumberFormat="1" applyFont="1" applyFill="1" applyBorder="1"/>
    <xf numFmtId="178" fontId="14" fillId="8" borderId="0" xfId="56" applyNumberFormat="1" applyFont="1" applyFill="1" applyBorder="1"/>
    <xf numFmtId="178" fontId="2" fillId="0" borderId="0" xfId="56" applyNumberFormat="1" applyFont="1" applyFill="1" applyBorder="1"/>
    <xf numFmtId="178" fontId="14" fillId="8" borderId="18" xfId="56" applyNumberFormat="1" applyFont="1" applyFill="1" applyBorder="1"/>
    <xf numFmtId="178" fontId="14" fillId="0" borderId="18" xfId="56" applyNumberFormat="1" applyFont="1" applyBorder="1"/>
    <xf numFmtId="178" fontId="14" fillId="0" borderId="18" xfId="55" applyNumberFormat="1" applyFont="1" applyBorder="1"/>
    <xf numFmtId="178" fontId="14" fillId="8" borderId="18" xfId="55" applyNumberFormat="1" applyFont="1" applyFill="1" applyBorder="1"/>
    <xf numFmtId="0" fontId="2" fillId="0" borderId="0" xfId="81" applyNumberFormat="1" applyFont="1" applyFill="1" applyBorder="1" applyAlignment="1" applyProtection="1">
      <alignment horizontal="left" vertical="center" wrapText="1" indent="1"/>
      <protection locked="0"/>
    </xf>
    <xf numFmtId="178" fontId="2" fillId="7" borderId="0" xfId="56" applyNumberFormat="1" applyFont="1" applyFill="1" applyBorder="1"/>
    <xf numFmtId="178" fontId="2" fillId="0" borderId="17" xfId="55" applyNumberFormat="1" applyFont="1" applyBorder="1"/>
    <xf numFmtId="178" fontId="2" fillId="8" borderId="17" xfId="55" applyNumberFormat="1" applyFont="1" applyFill="1" applyBorder="1"/>
    <xf numFmtId="178" fontId="14" fillId="0" borderId="0" xfId="55" applyNumberFormat="1" applyFont="1"/>
    <xf numFmtId="178" fontId="14" fillId="8" borderId="0" xfId="55" applyNumberFormat="1" applyFont="1" applyFill="1"/>
    <xf numFmtId="2" fontId="14" fillId="0" borderId="0" xfId="77" applyNumberFormat="1" applyFont="1" applyAlignment="1">
      <alignment horizontal="left"/>
    </xf>
    <xf numFmtId="0" fontId="2" fillId="5" borderId="0" xfId="54" applyNumberFormat="1" applyFont="1" applyFill="1" applyBorder="1" applyAlignment="1" applyProtection="1">
      <alignment horizontal="left" vertical="center" wrapText="1"/>
      <protection locked="0"/>
    </xf>
    <xf numFmtId="37" fontId="2" fillId="5" borderId="0" xfId="0" applyNumberFormat="1" applyFont="1" applyFill="1" applyBorder="1" applyAlignment="1">
      <alignment horizontal="center"/>
    </xf>
    <xf numFmtId="0" fontId="2" fillId="0" borderId="0" xfId="54" applyNumberFormat="1" applyFont="1" applyFill="1" applyBorder="1" applyAlignment="1" applyProtection="1">
      <alignment horizontal="left" vertical="center" wrapText="1"/>
      <protection locked="0"/>
    </xf>
    <xf numFmtId="37" fontId="2" fillId="0" borderId="0" xfId="0" applyNumberFormat="1" applyFont="1" applyFill="1" applyBorder="1" applyAlignment="1">
      <alignment horizontal="center"/>
    </xf>
    <xf numFmtId="0" fontId="2" fillId="0" borderId="0" xfId="0" applyFont="1"/>
    <xf numFmtId="0" fontId="2" fillId="8" borderId="19" xfId="79" applyFont="1" applyFill="1" applyBorder="1" applyAlignment="1">
      <alignment horizontal="center" vertical="center"/>
    </xf>
    <xf numFmtId="0" fontId="2" fillId="8" borderId="20" xfId="0" applyFont="1" applyFill="1" applyBorder="1" applyAlignment="1">
      <alignment vertical="center" wrapText="1"/>
    </xf>
    <xf numFmtId="37" fontId="2" fillId="8" borderId="0" xfId="0" applyNumberFormat="1" applyFont="1" applyFill="1" applyBorder="1" applyAlignment="1">
      <alignment horizontal="center"/>
    </xf>
    <xf numFmtId="180" fontId="2" fillId="8" borderId="0" xfId="90" applyNumberFormat="1" applyFont="1" applyFill="1" applyBorder="1" applyAlignment="1">
      <alignment horizontal="center"/>
    </xf>
    <xf numFmtId="0" fontId="15" fillId="0" borderId="35" xfId="0" applyFont="1" applyFill="1" applyBorder="1"/>
    <xf numFmtId="0" fontId="2" fillId="5" borderId="36" xfId="0" applyFont="1" applyFill="1" applyBorder="1"/>
    <xf numFmtId="180" fontId="2" fillId="5" borderId="36" xfId="90" applyNumberFormat="1" applyFont="1" applyFill="1" applyBorder="1" applyAlignment="1">
      <alignment horizontal="center"/>
    </xf>
    <xf numFmtId="1" fontId="2" fillId="5" borderId="36" xfId="0" applyNumberFormat="1" applyFont="1" applyFill="1" applyBorder="1" applyAlignment="1">
      <alignment horizontal="center"/>
    </xf>
    <xf numFmtId="179" fontId="2" fillId="5" borderId="36" xfId="0" applyNumberFormat="1" applyFont="1" applyFill="1" applyBorder="1" applyAlignment="1">
      <alignment horizontal="center"/>
    </xf>
    <xf numFmtId="37" fontId="2" fillId="5" borderId="36" xfId="0" applyNumberFormat="1" applyFont="1" applyFill="1" applyBorder="1" applyAlignment="1">
      <alignment horizontal="center"/>
    </xf>
    <xf numFmtId="0" fontId="15" fillId="8" borderId="35" xfId="0" applyFont="1" applyFill="1" applyBorder="1"/>
    <xf numFmtId="0" fontId="2" fillId="8" borderId="36" xfId="0" applyFont="1" applyFill="1" applyBorder="1"/>
    <xf numFmtId="180" fontId="2" fillId="8" borderId="36" xfId="90" applyNumberFormat="1" applyFont="1" applyFill="1" applyBorder="1" applyAlignment="1">
      <alignment horizontal="center"/>
    </xf>
    <xf numFmtId="1" fontId="2" fillId="8" borderId="36" xfId="0" applyNumberFormat="1" applyFont="1" applyFill="1" applyBorder="1" applyAlignment="1">
      <alignment horizontal="center"/>
    </xf>
    <xf numFmtId="179" fontId="2" fillId="8" borderId="36" xfId="0" applyNumberFormat="1" applyFont="1" applyFill="1" applyBorder="1" applyAlignment="1">
      <alignment horizontal="center"/>
    </xf>
    <xf numFmtId="37" fontId="2" fillId="8" borderId="36" xfId="0" applyNumberFormat="1" applyFont="1" applyFill="1" applyBorder="1" applyAlignment="1">
      <alignment horizontal="center"/>
    </xf>
    <xf numFmtId="0" fontId="15" fillId="8" borderId="35" xfId="0" applyFont="1" applyFill="1" applyBorder="1" applyAlignment="1">
      <alignment horizontal="center"/>
    </xf>
    <xf numFmtId="0" fontId="15" fillId="0" borderId="37" xfId="0" applyFont="1" applyFill="1" applyBorder="1" applyAlignment="1">
      <alignment horizontal="center"/>
    </xf>
    <xf numFmtId="0" fontId="15" fillId="0" borderId="38" xfId="0" applyFont="1" applyFill="1" applyBorder="1" applyAlignment="1">
      <alignment horizontal="center"/>
    </xf>
    <xf numFmtId="0" fontId="2" fillId="8" borderId="36" xfId="0" applyFont="1" applyFill="1" applyBorder="1" applyAlignment="1">
      <alignment horizontal="center"/>
    </xf>
    <xf numFmtId="0" fontId="2" fillId="5" borderId="36" xfId="0" applyFont="1" applyFill="1" applyBorder="1" applyAlignment="1">
      <alignment horizontal="center"/>
    </xf>
    <xf numFmtId="0" fontId="15" fillId="8" borderId="0" xfId="0" applyFont="1" applyFill="1" applyBorder="1" applyAlignment="1">
      <alignment vertical="center" wrapText="1"/>
    </xf>
    <xf numFmtId="0" fontId="59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36" xfId="0" applyFont="1" applyFill="1" applyBorder="1"/>
    <xf numFmtId="0" fontId="14" fillId="5" borderId="36" xfId="0" applyFont="1" applyFill="1" applyBorder="1"/>
    <xf numFmtId="0" fontId="14" fillId="5" borderId="39" xfId="0" applyFont="1" applyFill="1" applyBorder="1"/>
    <xf numFmtId="0" fontId="2" fillId="5" borderId="0" xfId="0" applyFont="1" applyFill="1" applyBorder="1" applyAlignment="1">
      <alignment horizontal="center"/>
    </xf>
    <xf numFmtId="0" fontId="14" fillId="5" borderId="40" xfId="0" applyFont="1" applyFill="1" applyBorder="1" applyAlignment="1">
      <alignment horizontal="center"/>
    </xf>
    <xf numFmtId="37" fontId="2" fillId="8" borderId="0" xfId="54" applyNumberFormat="1" applyFont="1" applyFill="1" applyBorder="1" applyAlignment="1">
      <alignment horizontal="center"/>
    </xf>
    <xf numFmtId="37" fontId="2" fillId="5" borderId="0" xfId="54" applyNumberFormat="1" applyFont="1" applyFill="1" applyBorder="1" applyAlignment="1">
      <alignment horizontal="center"/>
    </xf>
    <xf numFmtId="178" fontId="2" fillId="8" borderId="0" xfId="54" applyNumberFormat="1" applyFont="1" applyFill="1" applyBorder="1" applyAlignment="1">
      <alignment horizontal="center"/>
    </xf>
    <xf numFmtId="178" fontId="2" fillId="5" borderId="0" xfId="54" applyNumberFormat="1" applyFont="1" applyFill="1" applyBorder="1" applyAlignment="1">
      <alignment horizontal="center"/>
    </xf>
    <xf numFmtId="178" fontId="2" fillId="8" borderId="0" xfId="0" applyNumberFormat="1" applyFont="1" applyFill="1" applyBorder="1" applyAlignment="1">
      <alignment horizontal="center"/>
    </xf>
    <xf numFmtId="178" fontId="2" fillId="5" borderId="0" xfId="0" applyNumberFormat="1" applyFont="1" applyFill="1" applyBorder="1" applyAlignment="1">
      <alignment horizontal="center"/>
    </xf>
    <xf numFmtId="37" fontId="14" fillId="8" borderId="0" xfId="54" applyNumberFormat="1" applyFont="1" applyFill="1" applyBorder="1" applyAlignment="1">
      <alignment horizontal="center"/>
    </xf>
    <xf numFmtId="37" fontId="14" fillId="5" borderId="0" xfId="54" applyNumberFormat="1" applyFont="1" applyFill="1" applyBorder="1" applyAlignment="1">
      <alignment horizontal="center"/>
    </xf>
    <xf numFmtId="37" fontId="14" fillId="8" borderId="0" xfId="0" applyNumberFormat="1" applyFont="1" applyFill="1" applyBorder="1" applyAlignment="1">
      <alignment horizontal="center"/>
    </xf>
    <xf numFmtId="37" fontId="14" fillId="5" borderId="0" xfId="0" applyNumberFormat="1" applyFont="1" applyFill="1" applyBorder="1" applyAlignment="1">
      <alignment horizontal="center"/>
    </xf>
    <xf numFmtId="37" fontId="14" fillId="0" borderId="40" xfId="54" applyNumberFormat="1" applyFont="1" applyFill="1" applyBorder="1" applyAlignment="1">
      <alignment horizontal="center"/>
    </xf>
    <xf numFmtId="37" fontId="14" fillId="8" borderId="40" xfId="0" applyNumberFormat="1" applyFont="1" applyFill="1" applyBorder="1" applyAlignment="1">
      <alignment horizontal="center"/>
    </xf>
    <xf numFmtId="37" fontId="14" fillId="0" borderId="40" xfId="0" applyNumberFormat="1" applyFont="1" applyFill="1" applyBorder="1" applyAlignment="1">
      <alignment horizontal="center"/>
    </xf>
    <xf numFmtId="0" fontId="2" fillId="5" borderId="41" xfId="0" applyFont="1" applyFill="1" applyBorder="1"/>
    <xf numFmtId="0" fontId="15" fillId="0" borderId="42" xfId="0" applyFont="1" applyFill="1" applyBorder="1" applyAlignment="1">
      <alignment horizontal="center"/>
    </xf>
    <xf numFmtId="0" fontId="15" fillId="0" borderId="41" xfId="0" applyFont="1" applyFill="1" applyBorder="1" applyAlignment="1">
      <alignment horizontal="center"/>
    </xf>
    <xf numFmtId="37" fontId="2" fillId="5" borderId="41" xfId="0" applyNumberFormat="1" applyFont="1" applyFill="1" applyBorder="1" applyAlignment="1">
      <alignment horizontal="center"/>
    </xf>
    <xf numFmtId="0" fontId="2" fillId="8" borderId="42" xfId="0" applyFont="1" applyFill="1" applyBorder="1"/>
    <xf numFmtId="37" fontId="2" fillId="8" borderId="41" xfId="0" applyNumberFormat="1" applyFont="1" applyFill="1" applyBorder="1" applyAlignment="1">
      <alignment horizontal="center"/>
    </xf>
    <xf numFmtId="0" fontId="14" fillId="5" borderId="0" xfId="78" applyNumberFormat="1" applyFont="1" applyFill="1" applyBorder="1" applyAlignment="1">
      <alignment vertical="center"/>
    </xf>
    <xf numFmtId="184" fontId="2" fillId="8" borderId="43" xfId="77" applyFont="1" applyFill="1" applyBorder="1" applyAlignment="1">
      <alignment horizontal="center" vertical="center"/>
    </xf>
    <xf numFmtId="184" fontId="2" fillId="8" borderId="44" xfId="77" applyFont="1" applyFill="1" applyBorder="1" applyAlignment="1">
      <alignment horizontal="center" vertical="center"/>
    </xf>
    <xf numFmtId="184" fontId="14" fillId="0" borderId="45" xfId="80" applyFont="1" applyFill="1" applyBorder="1" applyAlignment="1"/>
    <xf numFmtId="184" fontId="2" fillId="8" borderId="46" xfId="77" applyFont="1" applyFill="1" applyBorder="1"/>
    <xf numFmtId="184" fontId="14" fillId="0" borderId="0" xfId="80" applyFont="1" applyFill="1" applyBorder="1" applyAlignment="1"/>
    <xf numFmtId="184" fontId="2" fillId="8" borderId="0" xfId="77" applyFont="1" applyFill="1" applyBorder="1"/>
    <xf numFmtId="37" fontId="14" fillId="8" borderId="0" xfId="77" applyNumberFormat="1" applyFont="1" applyFill="1" applyBorder="1" applyAlignment="1">
      <alignment horizontal="center" vertical="center"/>
    </xf>
    <xf numFmtId="184" fontId="2" fillId="0" borderId="0" xfId="80" applyFont="1" applyFill="1" applyBorder="1" applyAlignment="1"/>
    <xf numFmtId="184" fontId="2" fillId="8" borderId="0" xfId="77" applyFont="1" applyFill="1" applyBorder="1" applyAlignment="1">
      <alignment horizontal="center" vertical="center"/>
    </xf>
    <xf numFmtId="184" fontId="21" fillId="0" borderId="0" xfId="95" applyFont="1" applyFill="1" applyBorder="1" applyAlignment="1">
      <alignment horizontal="left"/>
    </xf>
    <xf numFmtId="184" fontId="2" fillId="0" borderId="0" xfId="80" applyFont="1" applyFill="1" applyBorder="1" applyAlignment="1">
      <alignment horizontal="left"/>
    </xf>
    <xf numFmtId="37" fontId="2" fillId="8" borderId="0" xfId="77" applyNumberFormat="1" applyFont="1" applyFill="1" applyBorder="1" applyAlignment="1">
      <alignment horizontal="center" vertical="center"/>
    </xf>
    <xf numFmtId="184" fontId="2" fillId="0" borderId="0" xfId="95" applyFont="1" applyFill="1" applyBorder="1" applyAlignment="1">
      <alignment horizontal="left"/>
    </xf>
    <xf numFmtId="184" fontId="14" fillId="0" borderId="0" xfId="80" applyFont="1" applyFill="1" applyBorder="1" applyAlignment="1">
      <alignment horizontal="left"/>
    </xf>
    <xf numFmtId="184" fontId="2" fillId="0" borderId="0" xfId="95" applyFont="1" applyBorder="1" applyAlignment="1">
      <alignment horizontal="left"/>
    </xf>
    <xf numFmtId="184" fontId="14" fillId="0" borderId="0" xfId="95" applyFont="1" applyFill="1" applyBorder="1" applyAlignment="1">
      <alignment horizontal="left"/>
    </xf>
    <xf numFmtId="184" fontId="14" fillId="0" borderId="0" xfId="77" applyFont="1" applyAlignment="1">
      <alignment wrapText="1"/>
    </xf>
    <xf numFmtId="184" fontId="14" fillId="0" borderId="47" xfId="80" applyFont="1" applyFill="1" applyBorder="1" applyAlignment="1">
      <alignment horizontal="left"/>
    </xf>
    <xf numFmtId="37" fontId="14" fillId="8" borderId="47" xfId="77" applyNumberFormat="1" applyFont="1" applyFill="1" applyBorder="1" applyAlignment="1">
      <alignment horizontal="center" vertical="center"/>
    </xf>
    <xf numFmtId="37" fontId="2" fillId="0" borderId="0" xfId="77" applyNumberFormat="1" applyFont="1" applyAlignment="1">
      <alignment horizontal="center" vertical="center"/>
    </xf>
    <xf numFmtId="184" fontId="2" fillId="0" borderId="0" xfId="77" applyFont="1" applyFill="1" applyBorder="1"/>
    <xf numFmtId="37" fontId="14" fillId="0" borderId="0" xfId="77" applyNumberFormat="1" applyFont="1" applyFill="1" applyBorder="1" applyAlignment="1">
      <alignment horizontal="center" vertical="center"/>
    </xf>
    <xf numFmtId="184" fontId="2" fillId="0" borderId="0" xfId="77" applyFont="1" applyFill="1" applyBorder="1" applyAlignment="1">
      <alignment horizontal="center" vertical="center"/>
    </xf>
    <xf numFmtId="37" fontId="2" fillId="0" borderId="0" xfId="77" applyNumberFormat="1" applyFont="1" applyFill="1" applyBorder="1" applyAlignment="1">
      <alignment horizontal="center" vertical="center"/>
    </xf>
    <xf numFmtId="37" fontId="2" fillId="0" borderId="0" xfId="77" applyNumberFormat="1" applyFont="1" applyFill="1" applyAlignment="1">
      <alignment horizontal="center" vertical="center"/>
    </xf>
    <xf numFmtId="37" fontId="15" fillId="5" borderId="0" xfId="53" applyNumberFormat="1" applyFont="1" applyFill="1" applyBorder="1" applyAlignment="1">
      <alignment horizontal="center"/>
    </xf>
    <xf numFmtId="37" fontId="2" fillId="8" borderId="48" xfId="0" applyNumberFormat="1" applyFont="1" applyFill="1" applyBorder="1" applyAlignment="1">
      <alignment horizontal="center"/>
    </xf>
    <xf numFmtId="37" fontId="2" fillId="8" borderId="49" xfId="0" applyNumberFormat="1" applyFont="1" applyFill="1" applyBorder="1" applyAlignment="1">
      <alignment horizontal="center"/>
    </xf>
    <xf numFmtId="180" fontId="2" fillId="8" borderId="36" xfId="0" applyNumberFormat="1" applyFont="1" applyFill="1" applyBorder="1" applyAlignment="1">
      <alignment horizontal="center"/>
    </xf>
    <xf numFmtId="180" fontId="2" fillId="0" borderId="41" xfId="0" applyNumberFormat="1" applyFont="1" applyFill="1" applyBorder="1" applyAlignment="1">
      <alignment horizontal="center"/>
    </xf>
    <xf numFmtId="180" fontId="2" fillId="8" borderId="41" xfId="0" applyNumberFormat="1" applyFont="1" applyFill="1" applyBorder="1" applyAlignment="1">
      <alignment horizontal="center"/>
    </xf>
    <xf numFmtId="180" fontId="2" fillId="0" borderId="36" xfId="0" applyNumberFormat="1" applyFont="1" applyFill="1" applyBorder="1" applyAlignment="1">
      <alignment horizontal="center"/>
    </xf>
    <xf numFmtId="0" fontId="16" fillId="0" borderId="0" xfId="0" applyFont="1" applyFill="1" applyAlignment="1"/>
    <xf numFmtId="0" fontId="2" fillId="8" borderId="0" xfId="0" applyFont="1" applyFill="1" applyBorder="1" applyAlignment="1">
      <alignment horizontal="center"/>
    </xf>
    <xf numFmtId="1" fontId="2" fillId="8" borderId="0" xfId="0" applyNumberFormat="1" applyFont="1" applyFill="1" applyBorder="1" applyAlignment="1">
      <alignment horizontal="center"/>
    </xf>
    <xf numFmtId="179" fontId="2" fillId="8" borderId="0" xfId="0" applyNumberFormat="1" applyFont="1" applyFill="1" applyBorder="1" applyAlignment="1">
      <alignment horizontal="center"/>
    </xf>
    <xf numFmtId="0" fontId="2" fillId="8" borderId="0" xfId="0" applyFont="1" applyFill="1" applyBorder="1"/>
    <xf numFmtId="0" fontId="0" fillId="0" borderId="0" xfId="0" applyFill="1" applyBorder="1"/>
    <xf numFmtId="0" fontId="2" fillId="8" borderId="50" xfId="0" applyFont="1" applyFill="1" applyBorder="1"/>
    <xf numFmtId="37" fontId="2" fillId="8" borderId="51" xfId="0" applyNumberFormat="1" applyFont="1" applyFill="1" applyBorder="1" applyAlignment="1">
      <alignment horizontal="center"/>
    </xf>
    <xf numFmtId="180" fontId="2" fillId="8" borderId="51" xfId="0" applyNumberFormat="1" applyFont="1" applyFill="1" applyBorder="1" applyAlignment="1">
      <alignment horizontal="center"/>
    </xf>
    <xf numFmtId="0" fontId="14" fillId="5" borderId="52" xfId="0" applyFont="1" applyFill="1" applyBorder="1"/>
    <xf numFmtId="0" fontId="2" fillId="5" borderId="53" xfId="0" applyFont="1" applyFill="1" applyBorder="1"/>
    <xf numFmtId="0" fontId="14" fillId="0" borderId="53" xfId="0" applyFont="1" applyFill="1" applyBorder="1"/>
    <xf numFmtId="0" fontId="2" fillId="0" borderId="41" xfId="0" applyFont="1" applyFill="1" applyBorder="1" applyAlignment="1">
      <alignment horizontal="center"/>
    </xf>
    <xf numFmtId="43" fontId="2" fillId="8" borderId="0" xfId="53" applyFont="1" applyFill="1" applyBorder="1" applyAlignment="1">
      <alignment horizontal="center" vertical="center"/>
    </xf>
    <xf numFmtId="43" fontId="2" fillId="0" borderId="0" xfId="53" applyFont="1" applyFill="1" applyBorder="1" applyAlignment="1">
      <alignment horizontal="center" vertical="center"/>
    </xf>
    <xf numFmtId="43" fontId="2" fillId="0" borderId="0" xfId="53" applyFont="1" applyBorder="1" applyAlignment="1">
      <alignment horizontal="center" vertical="center"/>
    </xf>
    <xf numFmtId="37" fontId="14" fillId="0" borderId="47" xfId="77" applyNumberFormat="1" applyFont="1" applyFill="1" applyBorder="1" applyAlignment="1">
      <alignment horizontal="center" vertical="center"/>
    </xf>
    <xf numFmtId="184" fontId="2" fillId="0" borderId="54" xfId="77" applyFont="1" applyFill="1" applyBorder="1"/>
    <xf numFmtId="184" fontId="2" fillId="8" borderId="55" xfId="77" applyFont="1" applyFill="1" applyBorder="1"/>
    <xf numFmtId="184" fontId="2" fillId="8" borderId="56" xfId="77" applyFont="1" applyFill="1" applyBorder="1"/>
    <xf numFmtId="184" fontId="2" fillId="0" borderId="55" xfId="77" applyFont="1" applyFill="1" applyBorder="1"/>
    <xf numFmtId="0" fontId="2" fillId="5" borderId="43" xfId="79" applyFont="1" applyFill="1" applyBorder="1" applyAlignment="1" applyProtection="1">
      <alignment horizontal="left" vertical="center" indent="1"/>
    </xf>
    <xf numFmtId="0" fontId="2" fillId="5" borderId="43" xfId="79" applyFont="1" applyFill="1" applyBorder="1" applyAlignment="1" applyProtection="1">
      <alignment horizontal="left" vertical="center" wrapText="1" indent="1"/>
    </xf>
    <xf numFmtId="0" fontId="14" fillId="5" borderId="43" xfId="79" applyFont="1" applyFill="1" applyBorder="1" applyAlignment="1" applyProtection="1">
      <alignment horizontal="left" vertical="center" indent="1"/>
    </xf>
    <xf numFmtId="0" fontId="2" fillId="5" borderId="43" xfId="79" applyFont="1" applyFill="1" applyBorder="1" applyAlignment="1" applyProtection="1">
      <alignment horizontal="left" vertical="center" indent="1"/>
      <protection locked="0"/>
    </xf>
    <xf numFmtId="0" fontId="14" fillId="5" borderId="57" xfId="79" applyFont="1" applyFill="1" applyBorder="1" applyAlignment="1" applyProtection="1">
      <alignment horizontal="left" vertical="center" indent="1"/>
    </xf>
    <xf numFmtId="37" fontId="15" fillId="8" borderId="58" xfId="0" applyNumberFormat="1" applyFont="1" applyFill="1" applyBorder="1" applyAlignment="1">
      <alignment horizontal="center"/>
    </xf>
    <xf numFmtId="38" fontId="15" fillId="8" borderId="23" xfId="0" applyNumberFormat="1" applyFont="1" applyFill="1" applyBorder="1" applyAlignment="1">
      <alignment horizontal="center" vertical="center" wrapText="1"/>
    </xf>
    <xf numFmtId="38" fontId="15" fillId="8" borderId="0" xfId="0" applyNumberFormat="1" applyFont="1" applyFill="1" applyBorder="1" applyAlignment="1">
      <alignment horizontal="center" vertical="center" wrapText="1"/>
    </xf>
    <xf numFmtId="39" fontId="15" fillId="0" borderId="47" xfId="0" applyNumberFormat="1" applyFont="1" applyFill="1" applyBorder="1" applyAlignment="1">
      <alignment horizontal="center"/>
    </xf>
    <xf numFmtId="38" fontId="15" fillId="8" borderId="25" xfId="0" applyNumberFormat="1" applyFont="1" applyFill="1" applyBorder="1" applyAlignment="1">
      <alignment horizontal="center" vertical="center" wrapText="1"/>
    </xf>
    <xf numFmtId="38" fontId="15" fillId="8" borderId="20" xfId="0" applyNumberFormat="1" applyFont="1" applyFill="1" applyBorder="1" applyAlignment="1">
      <alignment horizontal="center" vertical="center" wrapText="1"/>
    </xf>
    <xf numFmtId="2" fontId="15" fillId="8" borderId="26" xfId="0" applyNumberFormat="1" applyFont="1" applyFill="1" applyBorder="1" applyAlignment="1">
      <alignment horizontal="center"/>
    </xf>
    <xf numFmtId="37" fontId="14" fillId="8" borderId="59" xfId="0" applyNumberFormat="1" applyFont="1" applyFill="1" applyBorder="1" applyAlignment="1">
      <alignment horizontal="center"/>
    </xf>
    <xf numFmtId="37" fontId="14" fillId="8" borderId="59" xfId="54" applyNumberFormat="1" applyFont="1" applyFill="1" applyBorder="1" applyAlignment="1">
      <alignment horizontal="center"/>
    </xf>
    <xf numFmtId="37" fontId="14" fillId="5" borderId="9" xfId="53" applyNumberFormat="1" applyFont="1" applyFill="1" applyBorder="1" applyAlignment="1">
      <alignment horizontal="center"/>
    </xf>
    <xf numFmtId="37" fontId="15" fillId="5" borderId="24" xfId="0" applyNumberFormat="1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/>
    </xf>
    <xf numFmtId="201" fontId="2" fillId="8" borderId="36" xfId="0" applyNumberFormat="1" applyFont="1" applyFill="1" applyBorder="1" applyAlignment="1">
      <alignment horizontal="center"/>
    </xf>
    <xf numFmtId="201" fontId="2" fillId="5" borderId="36" xfId="0" applyNumberFormat="1" applyFont="1" applyFill="1" applyBorder="1" applyAlignment="1">
      <alignment horizontal="center"/>
    </xf>
    <xf numFmtId="201" fontId="2" fillId="8" borderId="0" xfId="0" applyNumberFormat="1" applyFont="1" applyFill="1" applyBorder="1" applyAlignment="1">
      <alignment horizontal="center"/>
    </xf>
    <xf numFmtId="0" fontId="2" fillId="5" borderId="0" xfId="0" applyFont="1" applyFill="1"/>
    <xf numFmtId="0" fontId="2" fillId="5" borderId="0" xfId="0" applyFont="1" applyFill="1" applyBorder="1" applyAlignment="1">
      <alignment wrapText="1"/>
    </xf>
    <xf numFmtId="0" fontId="2" fillId="5" borderId="9" xfId="0" applyFont="1" applyFill="1" applyBorder="1" applyAlignment="1">
      <alignment wrapText="1"/>
    </xf>
    <xf numFmtId="0" fontId="15" fillId="5" borderId="0" xfId="0" applyFont="1" applyFill="1" applyBorder="1" applyAlignment="1">
      <alignment vertical="center" wrapText="1"/>
    </xf>
    <xf numFmtId="37" fontId="2" fillId="8" borderId="16" xfId="0" applyNumberFormat="1" applyFont="1" applyFill="1" applyBorder="1" applyAlignment="1">
      <alignment horizontal="center"/>
    </xf>
    <xf numFmtId="37" fontId="2" fillId="0" borderId="0" xfId="53" applyNumberFormat="1" applyFont="1" applyFill="1" applyBorder="1" applyAlignment="1">
      <alignment horizontal="center"/>
    </xf>
    <xf numFmtId="37" fontId="14" fillId="8" borderId="0" xfId="53" applyNumberFormat="1" applyFont="1" applyFill="1" applyBorder="1" applyAlignment="1">
      <alignment horizontal="center"/>
    </xf>
    <xf numFmtId="37" fontId="14" fillId="0" borderId="0" xfId="53" applyNumberFormat="1" applyFont="1" applyFill="1" applyBorder="1" applyAlignment="1">
      <alignment horizontal="center"/>
    </xf>
    <xf numFmtId="180" fontId="2" fillId="8" borderId="0" xfId="89" applyNumberFormat="1" applyFont="1" applyFill="1" applyBorder="1" applyAlignment="1">
      <alignment horizontal="center"/>
    </xf>
    <xf numFmtId="180" fontId="2" fillId="0" borderId="0" xfId="89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201" fontId="2" fillId="0" borderId="0" xfId="0" applyNumberFormat="1" applyFont="1" applyFill="1" applyBorder="1" applyAlignment="1">
      <alignment horizontal="center"/>
    </xf>
    <xf numFmtId="37" fontId="14" fillId="8" borderId="60" xfId="53" applyNumberFormat="1" applyFont="1" applyFill="1" applyBorder="1" applyAlignment="1">
      <alignment horizontal="center"/>
    </xf>
    <xf numFmtId="37" fontId="14" fillId="5" borderId="0" xfId="53" applyNumberFormat="1" applyFont="1" applyFill="1" applyBorder="1" applyAlignment="1">
      <alignment horizontal="center"/>
    </xf>
    <xf numFmtId="37" fontId="14" fillId="8" borderId="46" xfId="0" applyNumberFormat="1" applyFont="1" applyFill="1" applyBorder="1" applyAlignment="1">
      <alignment horizontal="center"/>
    </xf>
    <xf numFmtId="37" fontId="2" fillId="8" borderId="60" xfId="53" applyNumberFormat="1" applyFont="1" applyFill="1" applyBorder="1" applyAlignment="1">
      <alignment horizontal="center"/>
    </xf>
    <xf numFmtId="37" fontId="2" fillId="5" borderId="0" xfId="53" applyNumberFormat="1" applyFont="1" applyFill="1" applyBorder="1" applyAlignment="1">
      <alignment horizontal="center"/>
    </xf>
    <xf numFmtId="37" fontId="2" fillId="8" borderId="60" xfId="0" applyNumberFormat="1" applyFont="1" applyFill="1" applyBorder="1" applyAlignment="1">
      <alignment horizontal="center"/>
    </xf>
    <xf numFmtId="37" fontId="14" fillId="8" borderId="61" xfId="53" applyNumberFormat="1" applyFont="1" applyFill="1" applyBorder="1" applyAlignment="1">
      <alignment horizontal="center"/>
    </xf>
    <xf numFmtId="37" fontId="14" fillId="0" borderId="40" xfId="53" applyNumberFormat="1" applyFont="1" applyFill="1" applyBorder="1" applyAlignment="1">
      <alignment horizontal="center"/>
    </xf>
    <xf numFmtId="37" fontId="14" fillId="8" borderId="61" xfId="0" applyNumberFormat="1" applyFont="1" applyFill="1" applyBorder="1" applyAlignment="1">
      <alignment horizontal="center"/>
    </xf>
    <xf numFmtId="0" fontId="2" fillId="0" borderId="0" xfId="0" applyFont="1" applyFill="1" applyBorder="1"/>
    <xf numFmtId="37" fontId="2" fillId="8" borderId="0" xfId="53" applyNumberFormat="1" applyFont="1" applyFill="1" applyBorder="1" applyAlignment="1">
      <alignment horizontal="center"/>
    </xf>
    <xf numFmtId="0" fontId="2" fillId="5" borderId="62" xfId="0" applyFont="1" applyFill="1" applyBorder="1"/>
    <xf numFmtId="0" fontId="2" fillId="5" borderId="47" xfId="0" applyFont="1" applyFill="1" applyBorder="1" applyAlignment="1">
      <alignment horizontal="center"/>
    </xf>
    <xf numFmtId="37" fontId="2" fillId="8" borderId="47" xfId="0" applyNumberFormat="1" applyFont="1" applyFill="1" applyBorder="1" applyAlignment="1">
      <alignment horizontal="center"/>
    </xf>
    <xf numFmtId="37" fontId="2" fillId="0" borderId="47" xfId="0" applyNumberFormat="1" applyFont="1" applyFill="1" applyBorder="1" applyAlignment="1">
      <alignment horizontal="center"/>
    </xf>
    <xf numFmtId="0" fontId="15" fillId="5" borderId="63" xfId="0" applyFont="1" applyFill="1" applyBorder="1"/>
    <xf numFmtId="37" fontId="2" fillId="0" borderId="0" xfId="77" applyNumberFormat="1" applyFont="1"/>
    <xf numFmtId="37" fontId="14" fillId="0" borderId="0" xfId="77" applyNumberFormat="1" applyFont="1"/>
    <xf numFmtId="37" fontId="15" fillId="5" borderId="0" xfId="0" applyNumberFormat="1" applyFont="1" applyFill="1" applyBorder="1"/>
    <xf numFmtId="37" fontId="0" fillId="0" borderId="0" xfId="0" applyNumberFormat="1" applyFill="1"/>
    <xf numFmtId="37" fontId="2" fillId="8" borderId="0" xfId="56" applyNumberFormat="1" applyFont="1" applyFill="1" applyBorder="1"/>
    <xf numFmtId="37" fontId="2" fillId="0" borderId="0" xfId="56" applyNumberFormat="1" applyFont="1" applyBorder="1"/>
    <xf numFmtId="37" fontId="2" fillId="8" borderId="0" xfId="55" applyNumberFormat="1" applyFont="1" applyFill="1"/>
    <xf numFmtId="0" fontId="14" fillId="0" borderId="0" xfId="93" applyFont="1" applyFill="1" applyBorder="1" applyAlignment="1">
      <alignment horizontal="left" vertical="center" wrapText="1"/>
    </xf>
    <xf numFmtId="0" fontId="2" fillId="0" borderId="0" xfId="80" applyNumberFormat="1" applyFont="1" applyFill="1" applyAlignment="1">
      <alignment horizontal="left"/>
    </xf>
    <xf numFmtId="214" fontId="2" fillId="8" borderId="34" xfId="56" quotePrefix="1" applyNumberFormat="1" applyFont="1" applyFill="1" applyBorder="1" applyAlignment="1">
      <alignment horizontal="center"/>
    </xf>
    <xf numFmtId="37" fontId="14" fillId="8" borderId="40" xfId="53" applyNumberFormat="1" applyFont="1" applyFill="1" applyBorder="1" applyAlignment="1">
      <alignment horizontal="center"/>
    </xf>
    <xf numFmtId="3" fontId="2" fillId="8" borderId="12" xfId="0" applyNumberFormat="1" applyFont="1" applyFill="1" applyBorder="1" applyAlignment="1">
      <alignment horizontal="center"/>
    </xf>
    <xf numFmtId="0" fontId="2" fillId="5" borderId="64" xfId="0" applyFont="1" applyFill="1" applyBorder="1" applyAlignment="1">
      <alignment wrapText="1"/>
    </xf>
    <xf numFmtId="37" fontId="2" fillId="8" borderId="12" xfId="0" applyNumberFormat="1" applyFont="1" applyFill="1" applyBorder="1" applyAlignment="1">
      <alignment horizontal="center"/>
    </xf>
    <xf numFmtId="3" fontId="2" fillId="8" borderId="65" xfId="0" applyNumberFormat="1" applyFont="1" applyFill="1" applyBorder="1" applyAlignment="1">
      <alignment horizontal="center"/>
    </xf>
    <xf numFmtId="37" fontId="15" fillId="5" borderId="13" xfId="0" applyNumberFormat="1" applyFont="1" applyFill="1" applyBorder="1" applyAlignment="1">
      <alignment horizontal="center" vertical="center"/>
    </xf>
    <xf numFmtId="37" fontId="15" fillId="5" borderId="12" xfId="0" applyNumberFormat="1" applyFont="1" applyFill="1" applyBorder="1" applyAlignment="1">
      <alignment horizontal="center" vertical="center"/>
    </xf>
    <xf numFmtId="37" fontId="2" fillId="5" borderId="12" xfId="0" applyNumberFormat="1" applyFont="1" applyFill="1" applyBorder="1" applyAlignment="1">
      <alignment horizontal="center"/>
    </xf>
    <xf numFmtId="3" fontId="2" fillId="5" borderId="12" xfId="0" applyNumberFormat="1" applyFont="1" applyFill="1" applyBorder="1" applyAlignment="1">
      <alignment horizontal="center"/>
    </xf>
    <xf numFmtId="3" fontId="2" fillId="5" borderId="65" xfId="0" applyNumberFormat="1" applyFont="1" applyFill="1" applyBorder="1" applyAlignment="1">
      <alignment horizontal="center"/>
    </xf>
    <xf numFmtId="37" fontId="15" fillId="8" borderId="13" xfId="0" applyNumberFormat="1" applyFont="1" applyFill="1" applyBorder="1" applyAlignment="1">
      <alignment horizontal="center"/>
    </xf>
    <xf numFmtId="37" fontId="15" fillId="8" borderId="12" xfId="0" applyNumberFormat="1" applyFont="1" applyFill="1" applyBorder="1" applyAlignment="1">
      <alignment horizontal="center"/>
    </xf>
    <xf numFmtId="37" fontId="15" fillId="5" borderId="13" xfId="0" applyNumberFormat="1" applyFont="1" applyFill="1" applyBorder="1" applyAlignment="1">
      <alignment horizontal="center"/>
    </xf>
    <xf numFmtId="37" fontId="15" fillId="5" borderId="12" xfId="0" applyNumberFormat="1" applyFont="1" applyFill="1" applyBorder="1" applyAlignment="1">
      <alignment horizontal="center"/>
    </xf>
    <xf numFmtId="37" fontId="15" fillId="5" borderId="12" xfId="0" applyNumberFormat="1" applyFont="1" applyFill="1" applyBorder="1" applyAlignment="1">
      <alignment horizontal="center" vertical="center" wrapText="1"/>
    </xf>
    <xf numFmtId="37" fontId="2" fillId="5" borderId="16" xfId="0" applyNumberFormat="1" applyFont="1" applyFill="1" applyBorder="1" applyAlignment="1">
      <alignment horizontal="center"/>
    </xf>
    <xf numFmtId="0" fontId="15" fillId="5" borderId="66" xfId="0" applyFont="1" applyFill="1" applyBorder="1"/>
    <xf numFmtId="0" fontId="2" fillId="5" borderId="47" xfId="54" applyNumberFormat="1" applyFont="1" applyFill="1" applyBorder="1" applyAlignment="1" applyProtection="1">
      <alignment horizontal="left" vertical="center" wrapText="1"/>
      <protection locked="0"/>
    </xf>
    <xf numFmtId="37" fontId="2" fillId="8" borderId="67" xfId="0" applyNumberFormat="1" applyFont="1" applyFill="1" applyBorder="1" applyAlignment="1">
      <alignment horizontal="center"/>
    </xf>
    <xf numFmtId="37" fontId="2" fillId="5" borderId="47" xfId="0" applyNumberFormat="1" applyFont="1" applyFill="1" applyBorder="1" applyAlignment="1">
      <alignment horizontal="center"/>
    </xf>
    <xf numFmtId="178" fontId="14" fillId="0" borderId="0" xfId="54" applyNumberFormat="1" applyFont="1" applyFill="1" applyBorder="1" applyAlignment="1">
      <alignment horizontal="left" indent="1"/>
    </xf>
    <xf numFmtId="2" fontId="14" fillId="0" borderId="0" xfId="77" applyNumberFormat="1" applyFont="1" applyAlignment="1">
      <alignment horizontal="center"/>
    </xf>
    <xf numFmtId="184" fontId="2" fillId="0" borderId="0" xfId="77" applyFont="1" applyAlignment="1">
      <alignment horizontal="center"/>
    </xf>
    <xf numFmtId="39" fontId="14" fillId="0" borderId="0" xfId="77" applyNumberFormat="1" applyFont="1" applyAlignment="1">
      <alignment horizontal="center"/>
    </xf>
    <xf numFmtId="184" fontId="14" fillId="0" borderId="0" xfId="77" applyFont="1" applyAlignment="1">
      <alignment horizontal="center"/>
    </xf>
    <xf numFmtId="0" fontId="2" fillId="0" borderId="64" xfId="78" applyNumberFormat="1" applyFont="1" applyFill="1" applyBorder="1"/>
    <xf numFmtId="39" fontId="2" fillId="8" borderId="64" xfId="55" applyNumberFormat="1" applyFont="1" applyFill="1" applyBorder="1" applyAlignment="1">
      <alignment horizontal="center" vertical="center"/>
    </xf>
    <xf numFmtId="39" fontId="2" fillId="0" borderId="64" xfId="55" applyNumberFormat="1" applyFont="1" applyFill="1" applyBorder="1" applyAlignment="1">
      <alignment horizontal="center" vertical="center"/>
    </xf>
    <xf numFmtId="39" fontId="2" fillId="0" borderId="64" xfId="55" applyNumberFormat="1" applyFont="1" applyBorder="1" applyAlignment="1">
      <alignment horizontal="center" vertical="center"/>
    </xf>
    <xf numFmtId="184" fontId="14" fillId="0" borderId="64" xfId="77" applyFont="1" applyBorder="1"/>
    <xf numFmtId="37" fontId="14" fillId="8" borderId="64" xfId="55" applyNumberFormat="1" applyFont="1" applyFill="1" applyBorder="1" applyAlignment="1">
      <alignment horizontal="center" vertical="center"/>
    </xf>
    <xf numFmtId="37" fontId="14" fillId="0" borderId="64" xfId="55" applyNumberFormat="1" applyFont="1" applyFill="1" applyBorder="1" applyAlignment="1">
      <alignment horizontal="center" vertical="center"/>
    </xf>
    <xf numFmtId="37" fontId="14" fillId="0" borderId="64" xfId="55" applyNumberFormat="1" applyFont="1" applyBorder="1" applyAlignment="1">
      <alignment horizontal="center" vertical="center"/>
    </xf>
    <xf numFmtId="0" fontId="17" fillId="0" borderId="0" xfId="54" applyNumberFormat="1" applyFont="1" applyFill="1" applyBorder="1" applyAlignment="1" applyProtection="1">
      <alignment horizontal="left" vertical="center" wrapText="1"/>
      <protection locked="0"/>
    </xf>
    <xf numFmtId="180" fontId="17" fillId="8" borderId="49" xfId="0" applyNumberFormat="1" applyFont="1" applyFill="1" applyBorder="1" applyAlignment="1">
      <alignment horizontal="center"/>
    </xf>
    <xf numFmtId="180" fontId="17" fillId="0" borderId="0" xfId="0" applyNumberFormat="1" applyFont="1" applyFill="1" applyBorder="1" applyAlignment="1">
      <alignment horizontal="center"/>
    </xf>
    <xf numFmtId="180" fontId="17" fillId="8" borderId="0" xfId="0" applyNumberFormat="1" applyFont="1" applyFill="1" applyBorder="1" applyAlignment="1">
      <alignment horizontal="center"/>
    </xf>
    <xf numFmtId="0" fontId="18" fillId="5" borderId="0" xfId="0" applyFont="1" applyFill="1" applyBorder="1"/>
    <xf numFmtId="0" fontId="17" fillId="5" borderId="0" xfId="0" applyFont="1" applyFill="1" applyBorder="1" applyAlignment="1">
      <alignment wrapText="1"/>
    </xf>
    <xf numFmtId="180" fontId="17" fillId="8" borderId="12" xfId="89" applyNumberFormat="1" applyFont="1" applyFill="1" applyBorder="1" applyAlignment="1">
      <alignment horizontal="center" vertical="center"/>
    </xf>
    <xf numFmtId="180" fontId="17" fillId="5" borderId="12" xfId="89" applyNumberFormat="1" applyFont="1" applyFill="1" applyBorder="1" applyAlignment="1">
      <alignment horizontal="center" vertical="center"/>
    </xf>
    <xf numFmtId="180" fontId="17" fillId="8" borderId="12" xfId="0" applyNumberFormat="1" applyFont="1" applyFill="1" applyBorder="1" applyAlignment="1">
      <alignment horizontal="center" vertical="center"/>
    </xf>
    <xf numFmtId="180" fontId="17" fillId="5" borderId="12" xfId="0" applyNumberFormat="1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wrapText="1"/>
    </xf>
    <xf numFmtId="0" fontId="16" fillId="0" borderId="0" xfId="0" applyFont="1" applyFill="1" applyAlignment="1">
      <alignment horizontal="left" indent="1"/>
    </xf>
    <xf numFmtId="0" fontId="16" fillId="0" borderId="38" xfId="0" applyFont="1" applyFill="1" applyBorder="1" applyAlignment="1">
      <alignment horizontal="center"/>
    </xf>
    <xf numFmtId="180" fontId="16" fillId="8" borderId="36" xfId="90" applyNumberFormat="1" applyFont="1" applyFill="1" applyBorder="1" applyAlignment="1">
      <alignment horizontal="center"/>
    </xf>
    <xf numFmtId="180" fontId="16" fillId="5" borderId="36" xfId="90" applyNumberFormat="1" applyFont="1" applyFill="1" applyBorder="1" applyAlignment="1">
      <alignment horizontal="center"/>
    </xf>
    <xf numFmtId="180" fontId="16" fillId="8" borderId="0" xfId="90" applyNumberFormat="1" applyFont="1" applyFill="1" applyBorder="1" applyAlignment="1">
      <alignment horizontal="center"/>
    </xf>
    <xf numFmtId="0" fontId="15" fillId="0" borderId="21" xfId="0" applyFont="1" applyFill="1" applyBorder="1"/>
    <xf numFmtId="180" fontId="2" fillId="8" borderId="36" xfId="89" applyNumberFormat="1" applyFont="1" applyFill="1" applyBorder="1" applyAlignment="1">
      <alignment horizontal="center"/>
    </xf>
    <xf numFmtId="180" fontId="2" fillId="5" borderId="36" xfId="89" applyNumberFormat="1" applyFont="1" applyFill="1" applyBorder="1" applyAlignment="1">
      <alignment horizontal="center"/>
    </xf>
    <xf numFmtId="0" fontId="14" fillId="5" borderId="53" xfId="0" applyFont="1" applyFill="1" applyBorder="1"/>
    <xf numFmtId="0" fontId="16" fillId="5" borderId="68" xfId="0" applyFont="1" applyFill="1" applyBorder="1" applyAlignment="1">
      <alignment horizontal="left" indent="1"/>
    </xf>
    <xf numFmtId="0" fontId="16" fillId="5" borderId="69" xfId="0" applyFont="1" applyFill="1" applyBorder="1" applyAlignment="1">
      <alignment horizontal="center"/>
    </xf>
    <xf numFmtId="180" fontId="16" fillId="8" borderId="69" xfId="89" applyNumberFormat="1" applyFont="1" applyFill="1" applyBorder="1" applyAlignment="1">
      <alignment horizontal="center"/>
    </xf>
    <xf numFmtId="180" fontId="16" fillId="0" borderId="69" xfId="89" applyNumberFormat="1" applyFont="1" applyFill="1" applyBorder="1" applyAlignment="1">
      <alignment horizontal="center"/>
    </xf>
    <xf numFmtId="0" fontId="14" fillId="0" borderId="36" xfId="0" applyFont="1" applyFill="1" applyBorder="1"/>
    <xf numFmtId="43" fontId="2" fillId="5" borderId="11" xfId="54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/>
    </xf>
    <xf numFmtId="0" fontId="2" fillId="0" borderId="69" xfId="0" applyFont="1" applyFill="1" applyBorder="1"/>
    <xf numFmtId="0" fontId="2" fillId="5" borderId="70" xfId="0" applyFont="1" applyFill="1" applyBorder="1" applyAlignment="1">
      <alignment horizontal="center"/>
    </xf>
    <xf numFmtId="180" fontId="2" fillId="8" borderId="64" xfId="90" applyNumberFormat="1" applyFont="1" applyFill="1" applyBorder="1" applyAlignment="1">
      <alignment horizontal="center"/>
    </xf>
    <xf numFmtId="180" fontId="2" fillId="0" borderId="64" xfId="90" applyNumberFormat="1" applyFont="1" applyFill="1" applyBorder="1" applyAlignment="1">
      <alignment horizontal="center"/>
    </xf>
    <xf numFmtId="0" fontId="2" fillId="5" borderId="71" xfId="0" applyFont="1" applyFill="1" applyBorder="1"/>
    <xf numFmtId="0" fontId="2" fillId="5" borderId="64" xfId="0" applyFont="1" applyFill="1" applyBorder="1" applyAlignment="1">
      <alignment horizontal="center"/>
    </xf>
    <xf numFmtId="9" fontId="2" fillId="8" borderId="64" xfId="90" applyFont="1" applyFill="1" applyBorder="1" applyAlignment="1">
      <alignment horizontal="center"/>
    </xf>
    <xf numFmtId="9" fontId="2" fillId="0" borderId="64" xfId="90" applyFont="1" applyFill="1" applyBorder="1" applyAlignment="1">
      <alignment horizontal="center"/>
    </xf>
    <xf numFmtId="37" fontId="2" fillId="8" borderId="41" xfId="54" applyNumberFormat="1" applyFont="1" applyFill="1" applyBorder="1" applyAlignment="1">
      <alignment horizontal="center"/>
    </xf>
    <xf numFmtId="37" fontId="2" fillId="5" borderId="41" xfId="54" applyNumberFormat="1" applyFont="1" applyFill="1" applyBorder="1" applyAlignment="1">
      <alignment horizontal="center"/>
    </xf>
    <xf numFmtId="37" fontId="2" fillId="5" borderId="36" xfId="54" applyNumberFormat="1" applyFont="1" applyFill="1" applyBorder="1" applyAlignment="1">
      <alignment horizontal="center"/>
    </xf>
    <xf numFmtId="37" fontId="2" fillId="8" borderId="51" xfId="54" applyNumberFormat="1" applyFont="1" applyFill="1" applyBorder="1" applyAlignment="1">
      <alignment horizontal="center"/>
    </xf>
    <xf numFmtId="219" fontId="2" fillId="8" borderId="0" xfId="55" applyNumberFormat="1" applyFont="1" applyFill="1" applyBorder="1" applyAlignment="1">
      <alignment horizontal="center" vertical="center"/>
    </xf>
    <xf numFmtId="219" fontId="2" fillId="0" borderId="0" xfId="55" applyNumberFormat="1" applyFont="1" applyFill="1" applyBorder="1" applyAlignment="1">
      <alignment horizontal="center" vertical="center"/>
    </xf>
    <xf numFmtId="219" fontId="2" fillId="0" borderId="0" xfId="55" applyNumberFormat="1" applyFont="1" applyBorder="1" applyAlignment="1">
      <alignment horizontal="center" vertical="center"/>
    </xf>
    <xf numFmtId="219" fontId="2" fillId="8" borderId="0" xfId="77" applyNumberFormat="1" applyFont="1" applyFill="1" applyBorder="1" applyAlignment="1">
      <alignment horizontal="center" vertical="center"/>
    </xf>
    <xf numFmtId="219" fontId="2" fillId="0" borderId="0" xfId="77" applyNumberFormat="1" applyFont="1" applyFill="1" applyBorder="1" applyAlignment="1">
      <alignment horizontal="center" vertical="center"/>
    </xf>
    <xf numFmtId="37" fontId="0" fillId="0" borderId="0" xfId="0" applyNumberFormat="1" applyFill="1" applyAlignment="1">
      <alignment horizontal="center"/>
    </xf>
    <xf numFmtId="0" fontId="56" fillId="0" borderId="0" xfId="0" applyFont="1" applyFill="1" applyBorder="1"/>
    <xf numFmtId="0" fontId="16" fillId="0" borderId="0" xfId="0" applyFont="1" applyFill="1" applyBorder="1" applyAlignment="1">
      <alignment horizontal="right"/>
    </xf>
    <xf numFmtId="2" fontId="14" fillId="0" borderId="0" xfId="0" applyNumberFormat="1" applyFont="1" applyFill="1" applyBorder="1" applyAlignment="1">
      <alignment horizontal="center"/>
    </xf>
    <xf numFmtId="183" fontId="15" fillId="0" borderId="0" xfId="0" applyNumberFormat="1" applyFont="1" applyFill="1" applyBorder="1"/>
    <xf numFmtId="43" fontId="2" fillId="0" borderId="0" xfId="53" applyFont="1" applyBorder="1"/>
    <xf numFmtId="43" fontId="2" fillId="8" borderId="0" xfId="53" applyFont="1" applyFill="1" applyBorder="1"/>
    <xf numFmtId="178" fontId="2" fillId="0" borderId="0" xfId="53" applyNumberFormat="1" applyFont="1" applyBorder="1"/>
    <xf numFmtId="43" fontId="2" fillId="0" borderId="0" xfId="56" applyNumberFormat="1" applyFont="1" applyBorder="1"/>
    <xf numFmtId="37" fontId="2" fillId="8" borderId="36" xfId="0" applyNumberFormat="1" applyFont="1" applyFill="1" applyBorder="1"/>
    <xf numFmtId="37" fontId="2" fillId="5" borderId="41" xfId="0" applyNumberFormat="1" applyFont="1" applyFill="1" applyBorder="1"/>
    <xf numFmtId="37" fontId="2" fillId="8" borderId="41" xfId="0" applyNumberFormat="1" applyFont="1" applyFill="1" applyBorder="1"/>
    <xf numFmtId="37" fontId="2" fillId="0" borderId="36" xfId="0" applyNumberFormat="1" applyFont="1" applyFill="1" applyBorder="1"/>
    <xf numFmtId="37" fontId="2" fillId="8" borderId="51" xfId="0" applyNumberFormat="1" applyFont="1" applyFill="1" applyBorder="1"/>
    <xf numFmtId="0" fontId="2" fillId="8" borderId="33" xfId="78" applyNumberFormat="1" applyFont="1" applyFill="1" applyBorder="1" applyAlignment="1">
      <alignment horizontal="center" vertical="center" wrapText="1"/>
    </xf>
    <xf numFmtId="0" fontId="2" fillId="8" borderId="72" xfId="78" applyNumberFormat="1" applyFont="1" applyFill="1" applyBorder="1" applyAlignment="1">
      <alignment horizontal="center" vertical="center" wrapText="1"/>
    </xf>
    <xf numFmtId="178" fontId="2" fillId="8" borderId="58" xfId="54" applyNumberFormat="1" applyFont="1" applyFill="1" applyBorder="1" applyAlignment="1">
      <alignment horizontal="center"/>
    </xf>
    <xf numFmtId="178" fontId="2" fillId="8" borderId="0" xfId="54" applyNumberFormat="1" applyFont="1" applyFill="1" applyBorder="1" applyAlignment="1">
      <alignment horizontal="center"/>
    </xf>
    <xf numFmtId="0" fontId="2" fillId="8" borderId="45" xfId="78" applyNumberFormat="1" applyFont="1" applyFill="1" applyBorder="1" applyAlignment="1" applyProtection="1">
      <alignment horizontal="center" vertical="center" wrapText="1"/>
    </xf>
    <xf numFmtId="0" fontId="2" fillId="8" borderId="73" xfId="78" applyNumberFormat="1" applyFont="1" applyFill="1" applyBorder="1" applyAlignment="1" applyProtection="1">
      <alignment horizontal="center" vertical="center" wrapText="1"/>
    </xf>
    <xf numFmtId="178" fontId="2" fillId="8" borderId="43" xfId="54" applyNumberFormat="1" applyFont="1" applyFill="1" applyBorder="1" applyAlignment="1">
      <alignment horizontal="center"/>
    </xf>
    <xf numFmtId="0" fontId="15" fillId="5" borderId="0" xfId="79" applyFont="1" applyFill="1" applyBorder="1" applyAlignment="1">
      <alignment horizontal="center" vertical="center"/>
    </xf>
    <xf numFmtId="0" fontId="15" fillId="8" borderId="22" xfId="79" applyFont="1" applyFill="1" applyBorder="1" applyAlignment="1">
      <alignment horizontal="center" vertical="center"/>
    </xf>
    <xf numFmtId="0" fontId="15" fillId="8" borderId="28" xfId="79" applyFont="1" applyFill="1" applyBorder="1" applyAlignment="1">
      <alignment horizontal="center" vertical="center"/>
    </xf>
    <xf numFmtId="0" fontId="15" fillId="8" borderId="29" xfId="79" applyFont="1" applyFill="1" applyBorder="1" applyAlignment="1">
      <alignment horizontal="center" vertical="center"/>
    </xf>
    <xf numFmtId="0" fontId="16" fillId="5" borderId="0" xfId="0" applyFont="1" applyFill="1" applyAlignment="1">
      <alignment horizontal="right" wrapText="1"/>
    </xf>
    <xf numFmtId="0" fontId="0" fillId="0" borderId="0" xfId="0" applyAlignment="1">
      <alignment wrapText="1"/>
    </xf>
    <xf numFmtId="0" fontId="15" fillId="8" borderId="0" xfId="0" applyFont="1" applyFill="1" applyBorder="1" applyAlignment="1">
      <alignment horizontal="center" vertical="center" wrapText="1"/>
    </xf>
    <xf numFmtId="0" fontId="15" fillId="8" borderId="27" xfId="79" applyFont="1" applyFill="1" applyBorder="1" applyAlignment="1">
      <alignment horizontal="center" vertical="center" wrapText="1"/>
    </xf>
    <xf numFmtId="0" fontId="15" fillId="8" borderId="15" xfId="79" applyFont="1" applyFill="1" applyBorder="1" applyAlignment="1">
      <alignment horizontal="center" vertical="center" wrapText="1"/>
    </xf>
    <xf numFmtId="0" fontId="15" fillId="8" borderId="30" xfId="79" applyFont="1" applyFill="1" applyBorder="1" applyAlignment="1">
      <alignment horizontal="center" vertical="center" wrapText="1"/>
    </xf>
    <xf numFmtId="0" fontId="2" fillId="8" borderId="27" xfId="0" applyFont="1" applyFill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16" fillId="0" borderId="15" xfId="0" applyFont="1" applyFill="1" applyBorder="1" applyAlignment="1">
      <alignment horizontal="right" wrapText="1"/>
    </xf>
    <xf numFmtId="0" fontId="0" fillId="8" borderId="15" xfId="0" applyFill="1" applyBorder="1" applyAlignment="1">
      <alignment horizontal="center" vertical="center" wrapText="1"/>
    </xf>
    <xf numFmtId="0" fontId="0" fillId="8" borderId="30" xfId="0" applyFill="1" applyBorder="1" applyAlignment="1">
      <alignment horizontal="center" vertical="center" wrapText="1"/>
    </xf>
    <xf numFmtId="0" fontId="15" fillId="8" borderId="20" xfId="0" applyFont="1" applyFill="1" applyBorder="1" applyAlignment="1">
      <alignment horizontal="center" vertical="center" wrapText="1"/>
    </xf>
    <xf numFmtId="0" fontId="15" fillId="8" borderId="74" xfId="0" applyFont="1" applyFill="1" applyBorder="1" applyAlignment="1">
      <alignment horizontal="center" vertical="center" wrapText="1"/>
    </xf>
  </cellXfs>
  <cellStyles count="124">
    <cellStyle name="          _x000d__x000a_shell=progman.exe_x000d__x000a_m" xfId="1"/>
    <cellStyle name="%" xfId="2"/>
    <cellStyle name=",." xfId="3"/>
    <cellStyle name="??" xfId="4"/>
    <cellStyle name="?? [0.00]_PRODUCT DETAIL Q1" xfId="5"/>
    <cellStyle name="?? [0]" xfId="6"/>
    <cellStyle name="???? [0.00]_PRODUCT DETAIL Q1" xfId="7"/>
    <cellStyle name="????_PRODUCT DETAIL Q1" xfId="8"/>
    <cellStyle name="???[0]_Book1" xfId="9"/>
    <cellStyle name="???_95" xfId="10"/>
    <cellStyle name="??_(????)??????" xfId="11"/>
    <cellStyle name="\" xfId="12"/>
    <cellStyle name="_BML_Punjab_June'04" xfId="13"/>
    <cellStyle name="_Detail Report-REG &amp; FTH" xfId="14"/>
    <cellStyle name="_ESOP_Exercisable options_March'05" xfId="15"/>
    <cellStyle name="_ESOP_Weighted avg. ex. period_March'05" xfId="16"/>
    <cellStyle name="_Fas 157 &amp; 159" xfId="17"/>
    <cellStyle name="_Sheet1" xfId="18"/>
    <cellStyle name="_Sheet1_1" xfId="19"/>
    <cellStyle name="_Sheet2" xfId="20"/>
    <cellStyle name="_Sheet2_1" xfId="21"/>
    <cellStyle name="_Sheet2_1_Sheet2" xfId="22"/>
    <cellStyle name="_Sheet3" xfId="23"/>
    <cellStyle name="=C:\WINNT\SYSTEM32\COMMAND.COM" xfId="24"/>
    <cellStyle name="=F:\WINNT\SYSTEM32\COMMAND.COM" xfId="25"/>
    <cellStyle name="0,0_x000d__x000a_NA_x000d__x000a_" xfId="26"/>
    <cellStyle name="0,0_x000d__x000a_NA_x000d__x000a_ 2" xfId="27"/>
    <cellStyle name="1" xfId="28"/>
    <cellStyle name="18" xfId="29"/>
    <cellStyle name="2" xfId="30"/>
    <cellStyle name="3" xfId="31"/>
    <cellStyle name="4" xfId="32"/>
    <cellStyle name="6" xfId="33"/>
    <cellStyle name="ÅëÈ­ [0]_¿ì¹°Åë" xfId="34"/>
    <cellStyle name="AeE­ [0]_INQUIRY ¿µ¾÷AßAø " xfId="35"/>
    <cellStyle name="ÅëÈ­ [0]_S" xfId="36"/>
    <cellStyle name="ÅëÈ­_¿ì¹°Åë" xfId="37"/>
    <cellStyle name="AeE­_INQUIRY ¿µ¾÷AßAø " xfId="38"/>
    <cellStyle name="ÅëÈ­_S" xfId="39"/>
    <cellStyle name="APPEAR" xfId="40"/>
    <cellStyle name="ÄÞ¸¶ [0]_¿ì¹°Åë" xfId="41"/>
    <cellStyle name="AÞ¸¶ [0]_INQUIRY ¿?¾÷AßAø " xfId="42"/>
    <cellStyle name="ÄÞ¸¶ [0]_S" xfId="43"/>
    <cellStyle name="ÄÞ¸¶_¿ì¹°Åë" xfId="44"/>
    <cellStyle name="AÞ¸¶_INQUIRY ¿?¾÷AßAø " xfId="45"/>
    <cellStyle name="ÄÞ¸¶_S" xfId="46"/>
    <cellStyle name="BKWmas" xfId="47"/>
    <cellStyle name="Body" xfId="48"/>
    <cellStyle name="C?AØ_¿?¾÷CoE² " xfId="49"/>
    <cellStyle name="Ç¥ÁØ_´çÃÊ±¸ÀÔ»ý»ê" xfId="50"/>
    <cellStyle name="C￥AØ_¿μ¾÷CoE² " xfId="51"/>
    <cellStyle name="Ç¥ÁØ_S" xfId="52"/>
    <cellStyle name="Comma" xfId="53" builtinId="3"/>
    <cellStyle name="Comma 2" xfId="54"/>
    <cellStyle name="Comma 3" xfId="55"/>
    <cellStyle name="Comma_IFRS_Segment_Consol_BAL_March 2009" xfId="56"/>
    <cellStyle name="Comma0" xfId="57"/>
    <cellStyle name="COMPS" xfId="58"/>
    <cellStyle name="Currency0" xfId="59"/>
    <cellStyle name="DATA_ENT" xfId="60"/>
    <cellStyle name="Date" xfId="61"/>
    <cellStyle name="Dezimal [0]_Compiling Utility Macros" xfId="62"/>
    <cellStyle name="Dezimal_Compiling Utility Macros" xfId="63"/>
    <cellStyle name="DOWNFOOT" xfId="64"/>
    <cellStyle name="Euro" xfId="65"/>
    <cellStyle name="Fixed" xfId="66"/>
    <cellStyle name="Header1" xfId="67"/>
    <cellStyle name="Header2" xfId="68"/>
    <cellStyle name="HIDE" xfId="69"/>
    <cellStyle name="Hyperlink" xfId="70" builtinId="8"/>
    <cellStyle name="LineItemValue" xfId="71"/>
    <cellStyle name="MARK" xfId="72"/>
    <cellStyle name="n" xfId="73"/>
    <cellStyle name="no dec" xfId="74"/>
    <cellStyle name="Nor}al" xfId="75"/>
    <cellStyle name="Normal" xfId="0" builtinId="0"/>
    <cellStyle name="Normal - Style1" xfId="76"/>
    <cellStyle name="Normal 2" xfId="77"/>
    <cellStyle name="Normal 3" xfId="78"/>
    <cellStyle name="Normal_Reconciliation" xfId="79"/>
    <cellStyle name="Normal_US GAAP_Consolidation_BTVL_3 Year_2002-03" xfId="80"/>
    <cellStyle name="Normal_US GAAP_Consolidation_BTVL_September'08_Print Pack" xfId="81"/>
    <cellStyle name="oft Excel]_x000d__x000a_Comment=The open=/f lines load custom functions into the Paste Function list._x000d__x000a_Maximized=2_x000d__x000a_Basics=1_x000d__x000a_A" xfId="82"/>
    <cellStyle name="oft Excel]_x000d__x000a_Comment=The open=/f lines load custom functions into the Paste Function list._x000d__x000a_Maximized=3_x000d__x000a_Basics=1_x000d__x000a_A" xfId="83"/>
    <cellStyle name="Output Amounts" xfId="84"/>
    <cellStyle name="Output Column Headings" xfId="85"/>
    <cellStyle name="Output Line Items" xfId="86"/>
    <cellStyle name="Output Report Heading" xfId="87"/>
    <cellStyle name="Output Report Title" xfId="88"/>
    <cellStyle name="Percent" xfId="89" builtinId="5"/>
    <cellStyle name="Percent 2" xfId="90"/>
    <cellStyle name="s]_x000d__x000a_spooler=yes_x000d__x000a_load=_x000d__x000a_Beep=yes_x000d__x000a_NullPort=None_x000d__x000a_BorderWidth=3_x000d__x000a_CursorBlinkRate=1200_x000d__x000a_DoubleClickSpeed=452_x000d__x000a_Programs=co" xfId="91"/>
    <cellStyle name="Standard_Anpassen der Amortisation" xfId="92"/>
    <cellStyle name="Style 1" xfId="93"/>
    <cellStyle name="Style 1 2" xfId="94"/>
    <cellStyle name="Style 1 3" xfId="95"/>
    <cellStyle name="þ_x001d_ð·_x000c_æþ'_x000d_ßþU_x0001_Ø_x0005_ü_x0014__x0007__x0001__x0001_" xfId="96"/>
    <cellStyle name="Währung [0]_Compiling Utility Macros" xfId="97"/>
    <cellStyle name="Währung_Compiling Utility Macros" xfId="98"/>
    <cellStyle name="xuan" xfId="99"/>
    <cellStyle name=" [0.00]_ Att. 1- Cover" xfId="100"/>
    <cellStyle name="_ Att. 1- Cover" xfId="101"/>
    <cellStyle name="?_ Att. 1- Cover" xfId="102"/>
    <cellStyle name="똿뗦먛귟 [0.00]_PRODUCT DETAIL Q1" xfId="103"/>
    <cellStyle name="똿뗦먛귟_PRODUCT DETAIL Q1" xfId="104"/>
    <cellStyle name="믅됞 [0.00]_PRODUCT DETAIL Q1" xfId="105"/>
    <cellStyle name="믅됞_PRODUCT DETAIL Q1" xfId="106"/>
    <cellStyle name="백분율_95" xfId="107"/>
    <cellStyle name="뷭?_BOOKSHIP" xfId="108"/>
    <cellStyle name="콤마 [0]_1202" xfId="109"/>
    <cellStyle name="콤마_1202" xfId="110"/>
    <cellStyle name="통화 [0]_1202" xfId="111"/>
    <cellStyle name="통화_1202" xfId="112"/>
    <cellStyle name="표준_(정보부문)월별인원계획" xfId="113"/>
    <cellStyle name="一般_00Q3902REV.1" xfId="114"/>
    <cellStyle name="千分位[0]_00Q3902REV.1" xfId="115"/>
    <cellStyle name="千分位_00Q3902REV.1" xfId="116"/>
    <cellStyle name="桁区切り [0.00]_7月5日提出（HZM）" xfId="117"/>
    <cellStyle name="桁区切り_08-00 NET Summary" xfId="118"/>
    <cellStyle name="標準_(A1)BOQ " xfId="119"/>
    <cellStyle name="貨幣 [0]_00Q3902REV.1" xfId="120"/>
    <cellStyle name="貨幣[0]_BRE" xfId="121"/>
    <cellStyle name="貨幣_00Q3902REV.1" xfId="122"/>
    <cellStyle name="非表示" xfId="1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GARIMA~1.BTV/LOCALS~1/Temp/notesE1EF34/Reconcilliation%20Tab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GARIMA~1.BTV/LOCALS~1/Temp/notesE1EF34/Stock%20Section%20Highligh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obility/MIS/MAPA/May%202003/Forecast/Mobility%20Business%20Plan%202003-04%20-%20Ver%204.5%20-%20Final%20-%20KP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ceserver\data\Documents%20and%20Settings\Administrator\Desktop\Check_Report.xlt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EW%20K%20DRIVE/Investor%20Relations%20Function/Working%20Folders/Quarterly%20Results/FY%202005/Q4FY05-%20MARCH/Financial/Financial%20Forma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.41.40\Common9\BPA%20QR%20Folder\2010-11\Q1FY11%20-%20June\Report\Tables_Q1FY11_Ver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PA\Backup%20files\Q4FY10%20-%20Mar\Financial%20Trends\IR%20Pack%20-%20FR\Qtly%20FRA%20Pack%201st%20cut\Financial%20Format-USGAAP-Trends%20file_Q3FY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EBITDA Reconcilation"/>
      <sheetName val="Mobility "/>
      <sheetName val="Infotel"/>
      <sheetName val="Fixed line"/>
      <sheetName val="Long distance"/>
      <sheetName val="Enterprise Business "/>
      <sheetName val="Others"/>
      <sheetName val="Finance cost"/>
      <sheetName val="Income tax "/>
      <sheetName val="Schedule of Other Costs"/>
      <sheetName val="Depreciation"/>
      <sheetName val="Outgoing"/>
      <sheetName val="Incoming"/>
      <sheetName val="Delhi"/>
      <sheetName val="MODEL"/>
      <sheetName val="Profile"/>
      <sheetName val="factor_sheet"/>
      <sheetName val="Pub Rts 1.5 Standalone"/>
      <sheetName val="Invested capital_VDF"/>
      <sheetName val="WACC_VD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 Stock section"/>
      <sheetName val="Query Results ALL"/>
      <sheetName val="Cost assmpts"/>
      <sheetName val="Formulae"/>
      <sheetName val="Dels"/>
      <sheetName val="Parameters"/>
      <sheetName val="Delh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Is"/>
      <sheetName val="T.P&amp;L"/>
      <sheetName val="U.BS"/>
      <sheetName val="W.CF"/>
      <sheetName val="ecommerce"/>
      <sheetName val="Revenue Schedule"/>
      <sheetName val="Opex Schedule"/>
      <sheetName val="BS"/>
      <sheetName val="factor_sheet"/>
      <sheetName val="Ref"/>
      <sheetName val="Assumptions"/>
      <sheetName val="2000"/>
      <sheetName val="TOTAL"/>
      <sheetName val="currency"/>
      <sheetName val="Site wise NADs"/>
      <sheetName val="Edit(01)"/>
      <sheetName val="MD5500"/>
    </sheetNames>
    <sheetDataSet>
      <sheetData sheetId="0" refreshError="1">
        <row r="2">
          <cell r="AM2" t="str">
            <v>Business Plan 2003-04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f"/>
      <sheetName val="Sheet1"/>
      <sheetName val="Sheet2"/>
      <sheetName val="Sheet3"/>
      <sheetName val="#REF"/>
      <sheetName val="currency"/>
      <sheetName val="KPIs"/>
      <sheetName val="Assumptions"/>
      <sheetName val="TOTAL"/>
      <sheetName val="AV"/>
      <sheetName val="currency (2)"/>
      <sheetName val="DLC sites"/>
      <sheetName val="SDH COST"/>
      <sheetName val="Other assumptions"/>
      <sheetName val="RSU lookups"/>
      <sheetName val="RSU sites"/>
      <sheetName val="DPR 31st march"/>
      <sheetName val="Performance Report"/>
      <sheetName val="2000"/>
      <sheetName val="ecommerce"/>
      <sheetName val="factor"/>
      <sheetName val="currency_(2)"/>
      <sheetName val="DLC_sites"/>
      <sheetName val="SDH_COST"/>
      <sheetName val="Other_assumptions"/>
      <sheetName val="RSU_lookups"/>
      <sheetName val="RSU_sites"/>
      <sheetName val="DPR_31st_march"/>
      <sheetName val="Performance_Re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1"/>
      <sheetName val="2.1.1 Consolidated P&amp;L Sum "/>
      <sheetName val="2.1.2 Consolidated BS Sum"/>
      <sheetName val="2.2.1 Mobile Services"/>
      <sheetName val="2.2.2 Infotel Service"/>
      <sheetName val="2.2.2.1 Fixed Line"/>
      <sheetName val="2.2.2.2 Long Distance"/>
      <sheetName val="2.2.2.3 Enterprise Business"/>
      <sheetName val="2.2.3 Others"/>
      <sheetName val="2.3.1 Investment In projects "/>
      <sheetName val="2.3.2 Rev, EBITDA &amp; Capex (Q)"/>
      <sheetName val="2.3.2 Rev, EBITDA &amp; Capex (YTD)"/>
      <sheetName val="A1.1 Consolidated P&amp;L "/>
      <sheetName val="A1.2 Consolidated BS "/>
      <sheetName val="A1.3 Cash Flow new "/>
      <sheetName val="A1.4 Trends &amp; Ratios"/>
      <sheetName val="A1.6 Consol P&amp;L - IGAAP"/>
      <sheetName val="A1.7 Recon IGAAP vs. IFRS "/>
      <sheetName val="6.1.1 BTVL Consol Recon"/>
      <sheetName val="6.1.2 Mobile Services"/>
      <sheetName val="6.1.3 Infotel Services"/>
      <sheetName val="6.1.4 Fixed line"/>
      <sheetName val="6.1.5 Long distance"/>
      <sheetName val="6.1.6 Enterprise Business "/>
      <sheetName val="6.1.7 Others"/>
      <sheetName val="6.2.1 Schedule of Other Costs"/>
      <sheetName val="6.2.2 Depreciation"/>
      <sheetName val="6.2.3 Finance cost "/>
      <sheetName val="6.2.4 Income tax "/>
      <sheetName val="Sch 2"/>
      <sheetName val="Pub Rts 1.1 Consol. Financial "/>
      <sheetName val="Pub Rts 1.2 IFRS Segment Info"/>
      <sheetName val="Pub Rts 1.3 IGAAP Financial"/>
      <sheetName val="Pub Rts 1.4Recon IGAAP vs. IFRS"/>
      <sheetName val="Pub Rts 1.5 Standalone"/>
      <sheetName val="Sch3"/>
      <sheetName val="Check Sheet 1"/>
      <sheetName val="Check Sheet 2"/>
      <sheetName val="Check Sheet 3 Pub Rts 1.2 IFRS "/>
      <sheetName val="Check sheet"/>
      <sheetName val="Capex - Hry"/>
      <sheetName val="Profile"/>
      <sheetName val="INNOVATION"/>
      <sheetName val="Factors"/>
      <sheetName val="factor sheet"/>
      <sheetName val="factor_sheet"/>
      <sheetName val="Index"/>
      <sheetName val="CONTROL"/>
      <sheetName val="database-NO"/>
      <sheetName val="Edge_Multiservice"/>
      <sheetName val="SWSUB_percentages"/>
      <sheetName val="PriceListAP"/>
      <sheetName val="MSU"/>
      <sheetName val="DSL-S"/>
      <sheetName val="LA- lookups"/>
      <sheetName val="Other 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NAPSHOT"/>
      <sheetName val="SNAPSHOT-USD"/>
      <sheetName val="Consolidated P&amp;L Sum "/>
      <sheetName val="India &amp; SA P&amp;L Sum"/>
      <sheetName val="Africa P&amp;L Sum"/>
      <sheetName val="Others Africa P&amp;L Sum"/>
      <sheetName val="Consolidated BS Sum"/>
      <sheetName val="India &amp; SA BS Sum"/>
      <sheetName val="Africa BS Sum"/>
      <sheetName val="Others Africa BS Sum"/>
      <sheetName val="PL"/>
      <sheetName val="BS"/>
      <sheetName val="Cash Flow"/>
      <sheetName val="PL_India &amp; SA"/>
      <sheetName val="PL_Africa"/>
      <sheetName val="PL_Others"/>
      <sheetName val="BS_Segments"/>
      <sheetName val="2.1.1 FI - Mobile Services"/>
      <sheetName val="2.1.1KPI - Mobile Services"/>
      <sheetName val="2.1.2 FI - Telemedia"/>
      <sheetName val="2.1.2 KPI - Telemedia"/>
      <sheetName val="2.1.4 FI - Enterprise"/>
      <sheetName val="2.1.1KPI - Enterprise"/>
      <sheetName val="2.1.3 FI - Passive"/>
      <sheetName val="2.1.3 KPI - Passive"/>
      <sheetName val="2.1.4 KPI"/>
      <sheetName val="2.2 FI - Africa"/>
      <sheetName val="2.2 KPI - Africa"/>
      <sheetName val="2.3 FI - Others"/>
      <sheetName val="2.4.1"/>
      <sheetName val="2.4.2"/>
      <sheetName val="SFS 4.1"/>
      <sheetName val="SFS 4.1_Mobile"/>
      <sheetName val="SFS 4.1_Telemedia"/>
      <sheetName val="SFS 4.1_Enterprise"/>
      <sheetName val="SFS 4.1_Others"/>
      <sheetName val="SFS 4.1_Passive"/>
      <sheetName val="SFS 4.2"/>
      <sheetName val="SFS 4.3"/>
      <sheetName val="SFS 4.4"/>
      <sheetName val="SFS 4.5"/>
      <sheetName val="SFS 4.6"/>
      <sheetName val="SFS-schedule 2"/>
      <sheetName val="SFS- Schedule 3"/>
      <sheetName val="Ratios 5.1"/>
      <sheetName val="Ratios 5.2"/>
      <sheetName val="Reco Rev 8.1.1"/>
      <sheetName val="Reco EBITDA 8.1.2"/>
      <sheetName val="Reco PAT 8.1.3"/>
      <sheetName val="Reco BS 8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. 1"/>
      <sheetName val="Table - Snapshot"/>
      <sheetName val="3.1.1 Consolidated P&amp;L Sum "/>
      <sheetName val="3.1.2 Consolidated BS Sum"/>
      <sheetName val="3.2.1 Mobile Services"/>
      <sheetName val="3.2.2 Non-mobile Services"/>
      <sheetName val="3.2.3 B&amp;T Services"/>
      <sheetName val="3.2.4 Enterprise service consol"/>
      <sheetName val="3.2.4.1 ES - Carriers"/>
      <sheetName val="3.2.4.2 ES - Corporates"/>
      <sheetName val="3.2.5 Others"/>
      <sheetName val="3.2.6 Passive Infra Services-B"/>
      <sheetName val="3.2.6 Passive Infra Services"/>
      <sheetName val="3.2.7 DTH"/>
      <sheetName val="3.3.1 Investment In projects "/>
      <sheetName val="3.3.2 Rev, EBITDA &amp; Capex (Q)"/>
      <sheetName val="3.3.2 Rev, EBITDA &amp; Capex (YTD)"/>
      <sheetName val="A.1.1 Consolidated P&amp;L "/>
      <sheetName val="A.1.2 Consolidated BS "/>
      <sheetName val="A.1.3 Cash Flow new "/>
      <sheetName val="A.2 Trends &amp; Ratios"/>
      <sheetName val="A.4 Consol P&amp;L - IGAAP"/>
      <sheetName val="A.5 Recon IGAAP vs. US GAAP"/>
      <sheetName val="A.2.4 three line graph"/>
      <sheetName val="7.1.1 BA Consol Recon"/>
      <sheetName val="7.1.2 Mobile Services"/>
      <sheetName val="7.1.3 Non-mobile Services"/>
      <sheetName val="7.1.4 B&amp;T"/>
      <sheetName val="7.1.5 Enterprise services conso"/>
      <sheetName val="7.1.5. ES-Carriers"/>
      <sheetName val="7.1.6 ES-Corporates "/>
      <sheetName val="7.1.7 Others"/>
      <sheetName val="7.1.8 Passive Infra Services"/>
      <sheetName val="7.1.9 DTH"/>
      <sheetName val="7.2.1 Sch of Costs of Services"/>
      <sheetName val="7.2.2 Depreciation"/>
      <sheetName val="7.2.3 Int exp-income"/>
      <sheetName val="7.2.4 Income tax "/>
      <sheetName val="Sch. 2"/>
      <sheetName val="Pub Rts 2.1 Consol summary"/>
      <sheetName val="Pub Rts 2.2 IGAAP Financial."/>
      <sheetName val="Pub Rts 2.2 IGAAP Financial"/>
      <sheetName val="Pub Rts 2.2A Seg report consol"/>
      <sheetName val="Pub Rts 2.3 Recon IGAAP vs US"/>
      <sheetName val="Pub Rts 2.4 Stand alone Rlts"/>
      <sheetName val="Pub Rts 2.5 Seg reporting (S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view="pageBreakPreview" zoomScaleNormal="100" zoomScaleSheetLayoutView="100" workbookViewId="0"/>
  </sheetViews>
  <sheetFormatPr defaultRowHeight="11.25"/>
  <cols>
    <col min="1" max="16384" width="9.140625" style="12"/>
  </cols>
  <sheetData>
    <row r="1" spans="1:5">
      <c r="A1" s="248"/>
      <c r="C1" s="14" t="s">
        <v>44</v>
      </c>
    </row>
    <row r="2" spans="1:5">
      <c r="C2" s="13" t="s">
        <v>142</v>
      </c>
    </row>
    <row r="6" spans="1:5">
      <c r="C6" s="17" t="s">
        <v>19</v>
      </c>
      <c r="E6" s="12" t="s">
        <v>20</v>
      </c>
    </row>
    <row r="7" spans="1:5">
      <c r="C7" s="18"/>
    </row>
    <row r="8" spans="1:5">
      <c r="C8" s="25" t="s">
        <v>23</v>
      </c>
    </row>
    <row r="9" spans="1:5" ht="5.0999999999999996" customHeight="1">
      <c r="C9" s="25"/>
    </row>
    <row r="10" spans="1:5">
      <c r="C10" s="15">
        <v>1</v>
      </c>
      <c r="E10" s="16" t="s">
        <v>167</v>
      </c>
    </row>
    <row r="11" spans="1:5">
      <c r="C11" s="15"/>
    </row>
    <row r="12" spans="1:5">
      <c r="C12" s="15">
        <v>2</v>
      </c>
      <c r="E12" s="16" t="s">
        <v>168</v>
      </c>
    </row>
    <row r="13" spans="1:5">
      <c r="C13" s="15"/>
    </row>
    <row r="14" spans="1:5">
      <c r="C14" s="15">
        <v>3</v>
      </c>
      <c r="E14" s="16" t="s">
        <v>169</v>
      </c>
    </row>
    <row r="15" spans="1:5">
      <c r="C15" s="15"/>
    </row>
    <row r="16" spans="1:5">
      <c r="C16" s="15">
        <v>4</v>
      </c>
      <c r="E16" s="16" t="s">
        <v>47</v>
      </c>
    </row>
    <row r="17" spans="3:5">
      <c r="C17" s="15"/>
    </row>
    <row r="18" spans="3:5">
      <c r="C18" s="15">
        <v>5</v>
      </c>
      <c r="E18" s="16" t="s">
        <v>186</v>
      </c>
    </row>
    <row r="19" spans="3:5">
      <c r="C19" s="15"/>
    </row>
    <row r="21" spans="3:5">
      <c r="C21" s="25" t="s">
        <v>24</v>
      </c>
    </row>
    <row r="22" spans="3:5" ht="5.0999999999999996" customHeight="1"/>
    <row r="23" spans="3:5">
      <c r="C23" s="15">
        <v>6</v>
      </c>
      <c r="E23" s="16" t="s">
        <v>25</v>
      </c>
    </row>
  </sheetData>
  <phoneticPr fontId="2" type="noConversion"/>
  <hyperlinks>
    <hyperlink ref="E10" location="'Trends file-1'!A3" display="Consolidated Statements of Operations"/>
    <hyperlink ref="E12" location="'Trends file-2'!A3" display="Consolidated Balance Sheet"/>
    <hyperlink ref="E14" location="'Trends file-3'!A3" display="Consolidated summarised Statement of Operations and Segmental Information "/>
    <hyperlink ref="E18" location="'Trends file-5-SCH'!A3" display="Schedules to Consolidated Statement of Operations "/>
    <hyperlink ref="E23" location="'Trends file-6-Ops'!A3" display="Operational Performance"/>
    <hyperlink ref="E16" location="'Trends file-4'!A3" display="Consolidated Summarised Statement of Operations (net of inter segment eliminations)"/>
  </hyperlinks>
  <pageMargins left="0.75" right="0.75" top="1" bottom="1" header="0.5" footer="0.5"/>
  <pageSetup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showGridLines="0" view="pageBreakPreview" zoomScaleNormal="100" zoomScaleSheetLayoutView="100" workbookViewId="0"/>
  </sheetViews>
  <sheetFormatPr defaultRowHeight="11.25"/>
  <cols>
    <col min="1" max="1" width="9.140625" style="73"/>
    <col min="2" max="2" width="50.28515625" style="76" customWidth="1"/>
    <col min="3" max="3" width="10.7109375" style="84" customWidth="1"/>
    <col min="4" max="4" width="8.7109375" style="83" customWidth="1"/>
    <col min="5" max="5" width="8.7109375" style="96" customWidth="1"/>
    <col min="6" max="6" width="8.7109375" style="84" customWidth="1"/>
    <col min="7" max="7" width="8.7109375" style="96" customWidth="1"/>
    <col min="8" max="16384" width="9.140625" style="73"/>
  </cols>
  <sheetData>
    <row r="1" spans="1:12">
      <c r="A1" s="20" t="s">
        <v>20</v>
      </c>
      <c r="B1" s="72" t="s">
        <v>61</v>
      </c>
    </row>
    <row r="2" spans="1:12">
      <c r="C2" s="72"/>
      <c r="D2" s="72"/>
      <c r="E2" s="73"/>
      <c r="F2" s="74"/>
      <c r="G2" s="73"/>
    </row>
    <row r="3" spans="1:12">
      <c r="A3" s="307">
        <v>1</v>
      </c>
      <c r="B3" s="72" t="s">
        <v>171</v>
      </c>
      <c r="C3" s="72"/>
      <c r="D3" s="72"/>
      <c r="E3" s="73"/>
      <c r="F3" s="74"/>
      <c r="G3" s="73"/>
    </row>
    <row r="4" spans="1:12">
      <c r="A4" s="308"/>
      <c r="B4" s="72"/>
      <c r="C4" s="72"/>
      <c r="D4" s="72"/>
      <c r="E4" s="73"/>
      <c r="F4" s="74"/>
      <c r="G4" s="73"/>
    </row>
    <row r="5" spans="1:12">
      <c r="A5" s="309">
        <f>A3+0.01</f>
        <v>1.01</v>
      </c>
      <c r="B5" s="72" t="s">
        <v>230</v>
      </c>
      <c r="C5" s="72"/>
      <c r="D5" s="72"/>
      <c r="E5" s="73"/>
      <c r="F5" s="74"/>
      <c r="G5" s="73"/>
    </row>
    <row r="6" spans="1:12">
      <c r="A6" s="308"/>
      <c r="C6" s="74"/>
      <c r="D6" s="77"/>
      <c r="E6" s="78"/>
      <c r="F6" s="74"/>
      <c r="G6" s="78" t="s">
        <v>78</v>
      </c>
    </row>
    <row r="7" spans="1:12">
      <c r="A7" s="308"/>
      <c r="B7" s="377" t="s">
        <v>0</v>
      </c>
      <c r="C7" s="379" t="s">
        <v>1</v>
      </c>
      <c r="D7" s="380"/>
      <c r="E7" s="380"/>
      <c r="F7" s="380"/>
      <c r="G7" s="380"/>
    </row>
    <row r="8" spans="1:12" ht="11.25" customHeight="1">
      <c r="A8" s="308"/>
      <c r="B8" s="378"/>
      <c r="C8" s="79" t="s">
        <v>277</v>
      </c>
      <c r="D8" s="79" t="s">
        <v>269</v>
      </c>
      <c r="E8" s="79" t="s">
        <v>278</v>
      </c>
      <c r="F8" s="79" t="s">
        <v>279</v>
      </c>
      <c r="G8" s="79" t="s">
        <v>280</v>
      </c>
    </row>
    <row r="9" spans="1:12" ht="11.25" customHeight="1">
      <c r="A9" s="308"/>
      <c r="B9" s="80"/>
      <c r="C9" s="81"/>
      <c r="D9" s="81"/>
      <c r="E9" s="81"/>
      <c r="F9" s="81"/>
      <c r="G9" s="81"/>
    </row>
    <row r="10" spans="1:12">
      <c r="A10" s="308"/>
      <c r="B10" s="74" t="s">
        <v>223</v>
      </c>
      <c r="C10" s="82">
        <v>187294</v>
      </c>
      <c r="D10" s="83">
        <v>184767</v>
      </c>
      <c r="E10" s="82">
        <v>172698</v>
      </c>
      <c r="F10" s="84">
        <v>169749</v>
      </c>
      <c r="G10" s="82">
        <v>162930</v>
      </c>
      <c r="I10" s="276"/>
      <c r="J10" s="276"/>
      <c r="K10" s="276"/>
      <c r="L10" s="276"/>
    </row>
    <row r="11" spans="1:12" ht="3.75" customHeight="1">
      <c r="A11" s="308"/>
      <c r="B11" s="74"/>
      <c r="C11" s="82"/>
      <c r="E11" s="82"/>
      <c r="G11" s="82"/>
      <c r="I11" s="276"/>
      <c r="J11" s="276"/>
      <c r="K11" s="276"/>
      <c r="L11" s="276"/>
    </row>
    <row r="12" spans="1:12">
      <c r="A12" s="308"/>
      <c r="B12" s="74" t="s">
        <v>224</v>
      </c>
      <c r="C12" s="82">
        <v>94</v>
      </c>
      <c r="D12" s="83">
        <v>311</v>
      </c>
      <c r="E12" s="82">
        <v>66</v>
      </c>
      <c r="F12" s="84">
        <v>79</v>
      </c>
      <c r="G12" s="82">
        <v>112</v>
      </c>
      <c r="I12" s="276"/>
      <c r="J12" s="276"/>
      <c r="K12" s="276"/>
      <c r="L12" s="276"/>
    </row>
    <row r="13" spans="1:12" ht="6" customHeight="1">
      <c r="A13" s="308"/>
      <c r="B13" s="74"/>
      <c r="C13" s="82"/>
      <c r="E13" s="82"/>
      <c r="G13" s="82"/>
      <c r="I13" s="276"/>
      <c r="J13" s="276"/>
      <c r="K13" s="276"/>
      <c r="L13" s="276"/>
    </row>
    <row r="14" spans="1:12">
      <c r="A14" s="308"/>
      <c r="B14" s="74" t="s">
        <v>225</v>
      </c>
      <c r="C14" s="82">
        <v>-125059</v>
      </c>
      <c r="D14" s="83">
        <v>-125494</v>
      </c>
      <c r="E14" s="82">
        <v>-114613</v>
      </c>
      <c r="F14" s="84">
        <v>-112769</v>
      </c>
      <c r="G14" s="82">
        <v>-108212</v>
      </c>
      <c r="I14" s="276"/>
      <c r="J14" s="276"/>
      <c r="K14" s="276"/>
      <c r="L14" s="276"/>
    </row>
    <row r="15" spans="1:12" ht="6" customHeight="1">
      <c r="A15" s="308"/>
      <c r="B15" s="74"/>
      <c r="C15" s="82"/>
      <c r="E15" s="82"/>
      <c r="G15" s="82"/>
      <c r="I15" s="276"/>
      <c r="J15" s="276"/>
      <c r="K15" s="276"/>
      <c r="L15" s="276"/>
    </row>
    <row r="16" spans="1:12" hidden="1">
      <c r="A16" s="308"/>
      <c r="B16" s="74" t="s">
        <v>62</v>
      </c>
      <c r="C16" s="82">
        <v>0</v>
      </c>
      <c r="D16" s="83">
        <v>0</v>
      </c>
      <c r="E16" s="82">
        <v>0</v>
      </c>
      <c r="F16" s="84">
        <v>0</v>
      </c>
      <c r="G16" s="82">
        <v>0</v>
      </c>
      <c r="I16" s="276"/>
      <c r="J16" s="276"/>
      <c r="K16" s="276"/>
      <c r="L16" s="276"/>
    </row>
    <row r="17" spans="1:12" hidden="1">
      <c r="A17" s="308"/>
      <c r="B17" s="74"/>
      <c r="C17" s="82"/>
      <c r="E17" s="82"/>
      <c r="G17" s="82"/>
      <c r="I17" s="276"/>
      <c r="J17" s="276"/>
      <c r="K17" s="276"/>
      <c r="L17" s="276"/>
    </row>
    <row r="18" spans="1:12" ht="6" hidden="1" customHeight="1">
      <c r="A18" s="308"/>
      <c r="B18" s="74"/>
      <c r="C18" s="82"/>
      <c r="E18" s="82"/>
      <c r="G18" s="82"/>
      <c r="I18" s="276"/>
      <c r="J18" s="276"/>
      <c r="K18" s="276"/>
      <c r="L18" s="276"/>
    </row>
    <row r="19" spans="1:12">
      <c r="A19" s="308"/>
      <c r="B19" s="74" t="s">
        <v>226</v>
      </c>
      <c r="C19" s="82">
        <v>-34683</v>
      </c>
      <c r="D19" s="83">
        <v>-35845</v>
      </c>
      <c r="E19" s="82">
        <v>-31839</v>
      </c>
      <c r="F19" s="84">
        <v>-31314</v>
      </c>
      <c r="G19" s="82">
        <v>-29702</v>
      </c>
      <c r="I19" s="276"/>
      <c r="J19" s="276"/>
      <c r="K19" s="276"/>
      <c r="L19" s="276"/>
    </row>
    <row r="20" spans="1:12" hidden="1">
      <c r="A20" s="308"/>
      <c r="B20" s="74" t="s">
        <v>63</v>
      </c>
      <c r="C20" s="82"/>
      <c r="E20" s="82"/>
      <c r="G20" s="82"/>
      <c r="I20" s="276"/>
      <c r="J20" s="276"/>
      <c r="K20" s="276"/>
      <c r="L20" s="276"/>
    </row>
    <row r="21" spans="1:12" ht="6" customHeight="1">
      <c r="A21" s="308"/>
      <c r="B21" s="74"/>
      <c r="C21" s="82"/>
      <c r="E21" s="82"/>
      <c r="G21" s="82"/>
      <c r="I21" s="276"/>
      <c r="J21" s="276"/>
      <c r="K21" s="276"/>
      <c r="L21" s="276"/>
    </row>
    <row r="22" spans="1:12" s="89" customFormat="1">
      <c r="A22" s="310"/>
      <c r="B22" s="306" t="s">
        <v>270</v>
      </c>
      <c r="C22" s="86">
        <f>SUM(C10:C20)</f>
        <v>27646</v>
      </c>
      <c r="D22" s="87">
        <f>SUM(D10:D20)</f>
        <v>23739</v>
      </c>
      <c r="E22" s="86">
        <f>SUM(E10:E20)</f>
        <v>26312</v>
      </c>
      <c r="F22" s="88">
        <f>SUM(F10:F20)</f>
        <v>25745</v>
      </c>
      <c r="G22" s="86">
        <f>SUM(G10:G20)</f>
        <v>25128</v>
      </c>
      <c r="I22" s="276"/>
      <c r="J22" s="276"/>
      <c r="K22" s="276"/>
      <c r="L22" s="276"/>
    </row>
    <row r="23" spans="1:12" ht="6" customHeight="1">
      <c r="A23" s="308"/>
      <c r="B23" s="74"/>
      <c r="C23" s="82"/>
      <c r="E23" s="82"/>
      <c r="G23" s="82"/>
      <c r="I23" s="276"/>
      <c r="J23" s="276"/>
      <c r="K23" s="276"/>
      <c r="L23" s="276"/>
    </row>
    <row r="24" spans="1:12">
      <c r="A24" s="308"/>
      <c r="B24" s="74" t="s">
        <v>227</v>
      </c>
      <c r="C24" s="358">
        <v>-18</v>
      </c>
      <c r="D24" s="359">
        <v>-56</v>
      </c>
      <c r="E24" s="358">
        <v>0</v>
      </c>
      <c r="F24" s="360">
        <v>0</v>
      </c>
      <c r="G24" s="358">
        <v>0</v>
      </c>
      <c r="I24" s="276"/>
      <c r="J24" s="276"/>
      <c r="K24" s="276"/>
      <c r="L24" s="276"/>
    </row>
    <row r="25" spans="1:12" hidden="1">
      <c r="A25" s="308"/>
      <c r="B25" s="74" t="s">
        <v>64</v>
      </c>
      <c r="C25" s="220">
        <v>0</v>
      </c>
      <c r="D25" s="221">
        <v>0</v>
      </c>
      <c r="E25" s="220">
        <v>0</v>
      </c>
      <c r="F25" s="222">
        <v>0</v>
      </c>
      <c r="G25" s="220">
        <v>0</v>
      </c>
      <c r="I25" s="276"/>
      <c r="J25" s="276"/>
      <c r="K25" s="276"/>
      <c r="L25" s="276"/>
    </row>
    <row r="26" spans="1:12" hidden="1">
      <c r="A26" s="308"/>
      <c r="B26" s="74" t="s">
        <v>62</v>
      </c>
      <c r="C26" s="82"/>
      <c r="E26" s="82"/>
      <c r="G26" s="82"/>
      <c r="I26" s="276"/>
      <c r="J26" s="276"/>
      <c r="K26" s="276"/>
      <c r="L26" s="276"/>
    </row>
    <row r="27" spans="1:12" hidden="1">
      <c r="A27" s="308"/>
      <c r="B27" s="74" t="s">
        <v>65</v>
      </c>
      <c r="C27" s="82"/>
      <c r="E27" s="82"/>
      <c r="G27" s="82"/>
      <c r="I27" s="276"/>
      <c r="J27" s="276"/>
      <c r="K27" s="276"/>
      <c r="L27" s="276"/>
    </row>
    <row r="28" spans="1:12" ht="6" customHeight="1">
      <c r="A28" s="308"/>
      <c r="B28" s="74"/>
      <c r="C28" s="82"/>
      <c r="E28" s="82"/>
      <c r="G28" s="82"/>
      <c r="I28" s="276"/>
      <c r="J28" s="276"/>
      <c r="K28" s="276"/>
      <c r="L28" s="276"/>
    </row>
    <row r="29" spans="1:12" s="89" customFormat="1">
      <c r="A29" s="310"/>
      <c r="B29" s="306" t="s">
        <v>66</v>
      </c>
      <c r="C29" s="86">
        <f>SUM(C22:C27)</f>
        <v>27628</v>
      </c>
      <c r="D29" s="87">
        <f>SUM(D22:D27)</f>
        <v>23683</v>
      </c>
      <c r="E29" s="86">
        <f>SUM(E22:E27)</f>
        <v>26312</v>
      </c>
      <c r="F29" s="88">
        <f>SUM(F22:F27)</f>
        <v>25745</v>
      </c>
      <c r="G29" s="86">
        <f>SUM(G22:G27)</f>
        <v>25128</v>
      </c>
      <c r="I29" s="276"/>
      <c r="J29" s="276"/>
      <c r="K29" s="276"/>
      <c r="L29" s="276"/>
    </row>
    <row r="30" spans="1:12" ht="6" customHeight="1">
      <c r="A30" s="308"/>
      <c r="B30" s="74"/>
      <c r="C30" s="82"/>
      <c r="E30" s="82"/>
      <c r="G30" s="82"/>
      <c r="I30" s="276"/>
      <c r="J30" s="276"/>
      <c r="K30" s="276"/>
      <c r="L30" s="276"/>
    </row>
    <row r="31" spans="1:12">
      <c r="A31" s="308"/>
      <c r="B31" s="74" t="s">
        <v>14</v>
      </c>
      <c r="C31" s="82">
        <v>1723</v>
      </c>
      <c r="D31" s="83">
        <v>925</v>
      </c>
      <c r="E31" s="82">
        <v>2480</v>
      </c>
      <c r="F31" s="84">
        <v>696</v>
      </c>
      <c r="G31" s="82">
        <v>428</v>
      </c>
      <c r="I31" s="276"/>
      <c r="J31" s="276"/>
      <c r="K31" s="276"/>
      <c r="L31" s="276"/>
    </row>
    <row r="32" spans="1:12">
      <c r="A32" s="308"/>
      <c r="B32" s="74" t="s">
        <v>228</v>
      </c>
      <c r="C32" s="82">
        <v>-12295</v>
      </c>
      <c r="D32" s="83">
        <v>-8802</v>
      </c>
      <c r="E32" s="82">
        <v>-13666</v>
      </c>
      <c r="F32" s="84">
        <v>-9246</v>
      </c>
      <c r="G32" s="82">
        <v>-7254</v>
      </c>
      <c r="I32" s="276"/>
      <c r="J32" s="276"/>
      <c r="K32" s="276"/>
      <c r="L32" s="276"/>
    </row>
    <row r="33" spans="1:12" ht="6" customHeight="1">
      <c r="A33" s="308"/>
      <c r="B33" s="74"/>
      <c r="C33" s="82"/>
      <c r="E33" s="82"/>
      <c r="G33" s="82"/>
      <c r="I33" s="276"/>
      <c r="J33" s="276"/>
      <c r="K33" s="276"/>
      <c r="L33" s="276"/>
    </row>
    <row r="34" spans="1:12" s="89" customFormat="1">
      <c r="A34" s="310"/>
      <c r="B34" s="306" t="s">
        <v>67</v>
      </c>
      <c r="C34" s="86">
        <f>SUM(C29:C32)</f>
        <v>17056</v>
      </c>
      <c r="D34" s="87">
        <f>SUM(D29:D32)</f>
        <v>15806</v>
      </c>
      <c r="E34" s="86">
        <f>SUM(E29:E32)</f>
        <v>15126</v>
      </c>
      <c r="F34" s="88">
        <f>SUM(F29:F32)</f>
        <v>17195</v>
      </c>
      <c r="G34" s="86">
        <f>SUM(G29:G32)</f>
        <v>18302</v>
      </c>
      <c r="I34" s="276"/>
      <c r="J34" s="276"/>
      <c r="K34" s="276"/>
      <c r="L34" s="276"/>
    </row>
    <row r="35" spans="1:12" ht="6" customHeight="1">
      <c r="A35" s="308"/>
      <c r="B35" s="74"/>
      <c r="C35" s="82"/>
      <c r="E35" s="82"/>
      <c r="G35" s="82"/>
      <c r="I35" s="276"/>
      <c r="J35" s="276"/>
      <c r="K35" s="276"/>
      <c r="L35" s="276"/>
    </row>
    <row r="36" spans="1:12">
      <c r="A36" s="308"/>
      <c r="B36" s="74" t="s">
        <v>229</v>
      </c>
      <c r="C36" s="82">
        <v>-6976</v>
      </c>
      <c r="D36" s="83">
        <v>-5585</v>
      </c>
      <c r="E36" s="82">
        <v>-4900</v>
      </c>
      <c r="F36" s="84">
        <v>-5141</v>
      </c>
      <c r="G36" s="82">
        <v>-4996</v>
      </c>
      <c r="I36" s="276"/>
      <c r="J36" s="276"/>
      <c r="K36" s="276"/>
      <c r="L36" s="276"/>
    </row>
    <row r="37" spans="1:12" ht="6" customHeight="1">
      <c r="A37" s="308"/>
      <c r="B37" s="74"/>
      <c r="C37" s="82"/>
      <c r="E37" s="82"/>
      <c r="G37" s="82"/>
      <c r="I37" s="276"/>
      <c r="J37" s="276"/>
      <c r="K37" s="276"/>
      <c r="L37" s="276"/>
    </row>
    <row r="38" spans="1:12" s="89" customFormat="1">
      <c r="A38" s="310"/>
      <c r="B38" s="306" t="s">
        <v>68</v>
      </c>
      <c r="C38" s="86">
        <f>SUM(C34:C36)</f>
        <v>10080</v>
      </c>
      <c r="D38" s="87">
        <f>SUM(D34:D36)</f>
        <v>10221</v>
      </c>
      <c r="E38" s="86">
        <f>SUM(E34:E36)</f>
        <v>10226</v>
      </c>
      <c r="F38" s="88">
        <f>SUM(F34:F36)</f>
        <v>12054</v>
      </c>
      <c r="G38" s="86">
        <f>SUM(G34:G36)</f>
        <v>13306</v>
      </c>
      <c r="I38" s="276"/>
      <c r="J38" s="276"/>
      <c r="K38" s="276"/>
      <c r="L38" s="276"/>
    </row>
    <row r="39" spans="1:12" ht="6" customHeight="1">
      <c r="A39" s="308"/>
      <c r="B39" s="74"/>
      <c r="C39" s="82"/>
      <c r="E39" s="82"/>
      <c r="G39" s="82"/>
      <c r="I39" s="276"/>
      <c r="J39" s="276"/>
      <c r="K39" s="276"/>
      <c r="L39" s="276"/>
    </row>
    <row r="40" spans="1:12" ht="6" customHeight="1">
      <c r="A40" s="308"/>
      <c r="B40" s="74"/>
      <c r="C40" s="82"/>
      <c r="E40" s="82"/>
      <c r="G40" s="82"/>
      <c r="I40" s="276"/>
      <c r="J40" s="276"/>
      <c r="K40" s="276"/>
      <c r="L40" s="276"/>
    </row>
    <row r="41" spans="1:12">
      <c r="A41" s="308"/>
      <c r="B41" s="85" t="s">
        <v>70</v>
      </c>
      <c r="C41" s="82"/>
      <c r="E41" s="82"/>
      <c r="G41" s="82"/>
      <c r="I41" s="276"/>
      <c r="J41" s="276"/>
      <c r="K41" s="276"/>
      <c r="L41" s="276"/>
    </row>
    <row r="42" spans="1:12">
      <c r="A42" s="308"/>
      <c r="B42" s="85" t="s">
        <v>71</v>
      </c>
      <c r="C42" s="86">
        <v>10059</v>
      </c>
      <c r="D42" s="87">
        <v>10113</v>
      </c>
      <c r="E42" s="86">
        <v>10270</v>
      </c>
      <c r="F42" s="88">
        <v>12152</v>
      </c>
      <c r="G42" s="86">
        <v>14007</v>
      </c>
      <c r="I42" s="276"/>
      <c r="J42" s="276"/>
      <c r="K42" s="276"/>
      <c r="L42" s="276"/>
    </row>
    <row r="43" spans="1:12">
      <c r="A43" s="308"/>
      <c r="B43" s="77" t="s">
        <v>72</v>
      </c>
      <c r="C43" s="82">
        <v>21</v>
      </c>
      <c r="D43" s="83">
        <v>108</v>
      </c>
      <c r="E43" s="82">
        <v>-44</v>
      </c>
      <c r="F43" s="84">
        <v>-98</v>
      </c>
      <c r="G43" s="82">
        <v>-701</v>
      </c>
      <c r="I43" s="276"/>
      <c r="J43" s="276"/>
      <c r="K43" s="276"/>
      <c r="L43" s="276"/>
    </row>
    <row r="44" spans="1:12">
      <c r="A44" s="308"/>
      <c r="B44" s="77" t="s">
        <v>73</v>
      </c>
      <c r="C44" s="82">
        <f>SUM(C42:C43)</f>
        <v>10080</v>
      </c>
      <c r="D44" s="83">
        <f>SUM(D42:D43)</f>
        <v>10221</v>
      </c>
      <c r="E44" s="82">
        <f>SUM(E42:E43)</f>
        <v>10226</v>
      </c>
      <c r="F44" s="84">
        <f>SUM(F42:F43)</f>
        <v>12054</v>
      </c>
      <c r="G44" s="82">
        <f>SUM(G42:G43)</f>
        <v>13306</v>
      </c>
      <c r="I44" s="276"/>
      <c r="J44" s="276"/>
      <c r="K44" s="276"/>
      <c r="L44" s="276"/>
    </row>
    <row r="45" spans="1:12" ht="6" customHeight="1">
      <c r="A45" s="308"/>
      <c r="B45" s="90"/>
      <c r="C45" s="82"/>
      <c r="E45" s="82"/>
      <c r="G45" s="82"/>
      <c r="I45" s="276"/>
      <c r="J45" s="276"/>
      <c r="K45" s="276"/>
      <c r="L45" s="276"/>
    </row>
    <row r="46" spans="1:12">
      <c r="A46" s="308"/>
      <c r="B46" s="91" t="s">
        <v>75</v>
      </c>
      <c r="C46" s="82"/>
      <c r="E46" s="82"/>
      <c r="G46" s="82"/>
      <c r="I46" s="276"/>
      <c r="J46" s="276"/>
      <c r="K46" s="276"/>
      <c r="L46" s="276"/>
    </row>
    <row r="47" spans="1:12">
      <c r="A47" s="308"/>
      <c r="B47" s="92" t="s">
        <v>76</v>
      </c>
      <c r="C47" s="93">
        <v>2.6506316751310859</v>
      </c>
      <c r="D47" s="94">
        <v>2.6648273382604684</v>
      </c>
      <c r="E47" s="93">
        <v>2.7066537320726898</v>
      </c>
      <c r="F47" s="95">
        <v>3.2027068607884974</v>
      </c>
      <c r="G47" s="93">
        <v>3.6908881456873832</v>
      </c>
      <c r="I47" s="276"/>
      <c r="J47" s="276"/>
      <c r="K47" s="276"/>
      <c r="L47" s="276"/>
    </row>
    <row r="48" spans="1:12">
      <c r="A48" s="308"/>
      <c r="B48" s="311" t="s">
        <v>77</v>
      </c>
      <c r="C48" s="312">
        <v>2.6499973010882303</v>
      </c>
      <c r="D48" s="313">
        <v>2.6641984984418148</v>
      </c>
      <c r="E48" s="312">
        <v>2.706134223508792</v>
      </c>
      <c r="F48" s="314">
        <v>3.201578926610452</v>
      </c>
      <c r="G48" s="312">
        <v>3.6905719675724469</v>
      </c>
      <c r="I48" s="276"/>
      <c r="J48" s="276"/>
      <c r="K48" s="276"/>
      <c r="L48" s="276"/>
    </row>
    <row r="49" spans="1:7">
      <c r="A49" s="308"/>
    </row>
    <row r="50" spans="1:7">
      <c r="A50" s="308"/>
    </row>
    <row r="51" spans="1:7">
      <c r="A51" s="309">
        <f>A5+0.01</f>
        <v>1.02</v>
      </c>
      <c r="B51" s="72" t="s">
        <v>231</v>
      </c>
    </row>
    <row r="53" spans="1:7">
      <c r="C53" s="74"/>
      <c r="D53" s="77"/>
      <c r="E53" s="78"/>
      <c r="F53" s="74"/>
      <c r="G53" s="78" t="s">
        <v>78</v>
      </c>
    </row>
    <row r="54" spans="1:7">
      <c r="B54" s="377" t="s">
        <v>0</v>
      </c>
      <c r="C54" s="379" t="s">
        <v>1</v>
      </c>
      <c r="D54" s="380"/>
      <c r="E54" s="380"/>
      <c r="F54" s="380"/>
      <c r="G54" s="380"/>
    </row>
    <row r="55" spans="1:7">
      <c r="B55" s="378"/>
      <c r="C55" s="79" t="str">
        <f>C8</f>
        <v xml:space="preserve"> Mar 2012</v>
      </c>
      <c r="D55" s="79" t="str">
        <f>D8</f>
        <v xml:space="preserve"> Dec 2011</v>
      </c>
      <c r="E55" s="79" t="str">
        <f>E8</f>
        <v xml:space="preserve"> Sep 2011</v>
      </c>
      <c r="F55" s="79" t="str">
        <f>F8</f>
        <v xml:space="preserve"> Jun 2011</v>
      </c>
      <c r="G55" s="79" t="str">
        <f>G8</f>
        <v xml:space="preserve"> Mar 2011</v>
      </c>
    </row>
    <row r="56" spans="1:7">
      <c r="B56" s="80"/>
      <c r="C56" s="81"/>
      <c r="D56" s="81"/>
      <c r="E56" s="81"/>
      <c r="F56" s="81"/>
      <c r="G56" s="81"/>
    </row>
    <row r="57" spans="1:7">
      <c r="B57" s="76" t="s">
        <v>68</v>
      </c>
      <c r="C57" s="82">
        <f>C38</f>
        <v>10080</v>
      </c>
      <c r="D57" s="83">
        <f>D38</f>
        <v>10221</v>
      </c>
      <c r="E57" s="82">
        <f>E38</f>
        <v>10226</v>
      </c>
      <c r="F57" s="84">
        <f>F38</f>
        <v>12054</v>
      </c>
      <c r="G57" s="82">
        <f>G38</f>
        <v>13306</v>
      </c>
    </row>
    <row r="58" spans="1:7" ht="5.25" customHeight="1">
      <c r="C58" s="82"/>
      <c r="E58" s="82"/>
      <c r="G58" s="82"/>
    </row>
    <row r="59" spans="1:7">
      <c r="B59" s="76" t="s">
        <v>232</v>
      </c>
      <c r="C59" s="82">
        <v>4012</v>
      </c>
      <c r="D59" s="83">
        <v>-3073.7919204339451</v>
      </c>
      <c r="E59" s="82">
        <v>-20167.183657000001</v>
      </c>
      <c r="F59" s="84">
        <v>-1180.6048820000001</v>
      </c>
      <c r="G59" s="82">
        <v>6470.1887299999999</v>
      </c>
    </row>
    <row r="60" spans="1:7" ht="5.25" customHeight="1">
      <c r="C60" s="82"/>
      <c r="E60" s="82"/>
      <c r="G60" s="82"/>
    </row>
    <row r="61" spans="1:7">
      <c r="B61" s="75" t="s">
        <v>69</v>
      </c>
      <c r="C61" s="86">
        <f>C57+C59</f>
        <v>14092</v>
      </c>
      <c r="D61" s="87">
        <f>D57+D59</f>
        <v>7147.2080795660549</v>
      </c>
      <c r="E61" s="86">
        <f>E57+E59</f>
        <v>-9941.1836570000014</v>
      </c>
      <c r="F61" s="88">
        <f>F57+F59</f>
        <v>10873.395118</v>
      </c>
      <c r="G61" s="86">
        <f>G57+G59</f>
        <v>19776.188730000002</v>
      </c>
    </row>
    <row r="62" spans="1:7" ht="5.25" customHeight="1">
      <c r="C62" s="82"/>
      <c r="E62" s="82"/>
      <c r="G62" s="82"/>
    </row>
    <row r="63" spans="1:7">
      <c r="B63" s="75" t="s">
        <v>74</v>
      </c>
      <c r="C63" s="82"/>
      <c r="E63" s="82"/>
      <c r="G63" s="82"/>
    </row>
    <row r="64" spans="1:7" ht="5.25" customHeight="1">
      <c r="C64" s="82"/>
      <c r="E64" s="82"/>
      <c r="G64" s="82"/>
    </row>
    <row r="65" spans="2:7">
      <c r="B65" s="75" t="s">
        <v>71</v>
      </c>
      <c r="C65" s="86">
        <v>14169.000000000002</v>
      </c>
      <c r="D65" s="87">
        <v>7335.9999999999991</v>
      </c>
      <c r="E65" s="86">
        <v>-9886</v>
      </c>
      <c r="F65" s="88">
        <v>10931</v>
      </c>
      <c r="G65" s="86">
        <v>20610</v>
      </c>
    </row>
    <row r="66" spans="2:7" ht="5.25" customHeight="1">
      <c r="C66" s="82"/>
      <c r="E66" s="82"/>
      <c r="G66" s="82"/>
    </row>
    <row r="67" spans="2:7">
      <c r="B67" s="76" t="s">
        <v>72</v>
      </c>
      <c r="C67" s="82">
        <v>-77</v>
      </c>
      <c r="D67" s="83">
        <v>-188.79192043394471</v>
      </c>
      <c r="E67" s="82">
        <v>-55.183657000000039</v>
      </c>
      <c r="F67" s="84">
        <v>-57.604881999999975</v>
      </c>
      <c r="G67" s="82">
        <v>-833.81126999999992</v>
      </c>
    </row>
    <row r="68" spans="2:7" ht="5.25" customHeight="1">
      <c r="C68" s="82"/>
      <c r="E68" s="82"/>
      <c r="G68" s="82"/>
    </row>
    <row r="69" spans="2:7">
      <c r="B69" s="315" t="s">
        <v>233</v>
      </c>
      <c r="C69" s="316">
        <f>C65+C67</f>
        <v>14092.000000000002</v>
      </c>
      <c r="D69" s="317">
        <f>D65+D67</f>
        <v>7147.208079566054</v>
      </c>
      <c r="E69" s="316">
        <f>E65+E67</f>
        <v>-9941.1836569999996</v>
      </c>
      <c r="F69" s="318">
        <f>F65+F67</f>
        <v>10873.395118</v>
      </c>
      <c r="G69" s="316">
        <f>G65+G67</f>
        <v>19776.188730000002</v>
      </c>
    </row>
    <row r="70" spans="2:7" ht="5.25" customHeight="1"/>
  </sheetData>
  <mergeCells count="4">
    <mergeCell ref="B7:B8"/>
    <mergeCell ref="C7:G7"/>
    <mergeCell ref="B54:B55"/>
    <mergeCell ref="C54:G54"/>
  </mergeCells>
  <hyperlinks>
    <hyperlink ref="A1" location="Cover!E6" display="INDEX"/>
  </hyperlinks>
  <pageMargins left="0.48" right="0.48" top="1" bottom="1" header="0.5" footer="0.5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showGridLines="0" view="pageBreakPreview" zoomScaleNormal="100" zoomScaleSheetLayoutView="100" workbookViewId="0"/>
  </sheetViews>
  <sheetFormatPr defaultRowHeight="11.25"/>
  <cols>
    <col min="1" max="1" width="9.140625" style="73"/>
    <col min="2" max="2" width="41.140625" style="76" customWidth="1"/>
    <col min="3" max="5" width="8.7109375" style="97" customWidth="1"/>
    <col min="6" max="6" width="10.7109375" style="73" customWidth="1"/>
    <col min="7" max="7" width="9.85546875" style="73" customWidth="1"/>
    <col min="8" max="16384" width="9.140625" style="73"/>
  </cols>
  <sheetData>
    <row r="1" spans="1:13">
      <c r="A1" s="20" t="s">
        <v>20</v>
      </c>
      <c r="B1" s="72" t="s">
        <v>61</v>
      </c>
    </row>
    <row r="3" spans="1:13">
      <c r="A3" s="307">
        <v>2</v>
      </c>
      <c r="B3" s="72" t="s">
        <v>170</v>
      </c>
    </row>
    <row r="4" spans="1:13">
      <c r="B4" s="72"/>
    </row>
    <row r="5" spans="1:13" ht="10.5" customHeight="1">
      <c r="B5" s="75"/>
    </row>
    <row r="6" spans="1:13">
      <c r="B6" s="75"/>
      <c r="C6" s="78"/>
      <c r="G6" s="78" t="s">
        <v>78</v>
      </c>
    </row>
    <row r="7" spans="1:13" ht="10.5" customHeight="1">
      <c r="B7" s="381" t="s">
        <v>0</v>
      </c>
      <c r="C7" s="98" t="s">
        <v>3</v>
      </c>
      <c r="D7" s="98" t="s">
        <v>3</v>
      </c>
      <c r="E7" s="98" t="s">
        <v>3</v>
      </c>
      <c r="F7" s="98" t="s">
        <v>3</v>
      </c>
      <c r="G7" s="98" t="s">
        <v>3</v>
      </c>
    </row>
    <row r="8" spans="1:13" ht="10.5" customHeight="1">
      <c r="B8" s="382"/>
      <c r="C8" s="285" t="str">
        <f>'Trends file-1'!C8</f>
        <v xml:space="preserve"> Mar 2012</v>
      </c>
      <c r="D8" s="285" t="str">
        <f>'Trends file-1'!D8</f>
        <v xml:space="preserve"> Dec 2011</v>
      </c>
      <c r="E8" s="285" t="str">
        <f>'Trends file-1'!E8</f>
        <v xml:space="preserve"> Sep 2011</v>
      </c>
      <c r="F8" s="285" t="str">
        <f>'Trends file-1'!F8</f>
        <v xml:space="preserve"> Jun 2011</v>
      </c>
      <c r="G8" s="285" t="str">
        <f>'Trends file-1'!G8</f>
        <v xml:space="preserve"> Mar 2011</v>
      </c>
    </row>
    <row r="9" spans="1:13">
      <c r="B9" s="99" t="s">
        <v>79</v>
      </c>
      <c r="C9" s="100"/>
      <c r="E9" s="100"/>
      <c r="G9" s="101"/>
    </row>
    <row r="10" spans="1:13" ht="2.25" customHeight="1">
      <c r="B10" s="97"/>
      <c r="C10" s="100"/>
      <c r="E10" s="100"/>
      <c r="G10" s="101"/>
    </row>
    <row r="11" spans="1:13">
      <c r="B11" s="102" t="s">
        <v>80</v>
      </c>
      <c r="C11" s="100"/>
      <c r="E11" s="100"/>
      <c r="G11" s="101"/>
    </row>
    <row r="12" spans="1:13">
      <c r="B12" s="97" t="s">
        <v>81</v>
      </c>
      <c r="C12" s="100">
        <v>674931.56029100018</v>
      </c>
      <c r="D12" s="97">
        <v>691381.60144999984</v>
      </c>
      <c r="E12" s="100">
        <v>680945.53318991</v>
      </c>
      <c r="F12" s="103">
        <v>653797.4</v>
      </c>
      <c r="G12" s="104">
        <v>651426</v>
      </c>
      <c r="J12" s="276"/>
      <c r="K12" s="276"/>
      <c r="L12" s="276"/>
      <c r="M12" s="276"/>
    </row>
    <row r="13" spans="1:13">
      <c r="B13" s="97" t="s">
        <v>82</v>
      </c>
      <c r="C13" s="100">
        <v>660888.78508199996</v>
      </c>
      <c r="D13" s="97">
        <v>678721.10077400005</v>
      </c>
      <c r="E13" s="100">
        <v>648938.85695270007</v>
      </c>
      <c r="F13" s="103">
        <v>633583</v>
      </c>
      <c r="G13" s="104">
        <v>637317</v>
      </c>
      <c r="J13" s="276"/>
      <c r="K13" s="276"/>
      <c r="L13" s="276"/>
      <c r="M13" s="276"/>
    </row>
    <row r="14" spans="1:13">
      <c r="B14" s="97" t="s">
        <v>83</v>
      </c>
      <c r="C14" s="280">
        <v>23.960947000000001</v>
      </c>
      <c r="D14" s="370">
        <v>41.763482000000003</v>
      </c>
      <c r="E14" s="369">
        <v>0</v>
      </c>
      <c r="F14" s="368">
        <v>0</v>
      </c>
      <c r="G14" s="104">
        <v>0</v>
      </c>
      <c r="J14" s="276"/>
      <c r="K14" s="276"/>
      <c r="L14" s="276"/>
      <c r="M14" s="276"/>
    </row>
    <row r="15" spans="1:13">
      <c r="B15" s="97" t="s">
        <v>271</v>
      </c>
      <c r="C15" s="369">
        <v>0</v>
      </c>
      <c r="D15" s="368">
        <v>0</v>
      </c>
      <c r="E15" s="369">
        <v>0</v>
      </c>
      <c r="F15" s="368">
        <v>0</v>
      </c>
      <c r="G15" s="104">
        <v>0</v>
      </c>
      <c r="J15" s="276"/>
      <c r="K15" s="276"/>
      <c r="L15" s="276"/>
      <c r="M15" s="276"/>
    </row>
    <row r="16" spans="1:13" s="97" customFormat="1">
      <c r="B16" s="97" t="s">
        <v>84</v>
      </c>
      <c r="C16" s="100">
        <v>2756</v>
      </c>
      <c r="D16" s="97">
        <v>6274</v>
      </c>
      <c r="E16" s="100">
        <v>3831</v>
      </c>
      <c r="F16" s="97">
        <v>2115</v>
      </c>
      <c r="G16" s="100">
        <v>1998</v>
      </c>
      <c r="J16" s="276"/>
      <c r="K16" s="276"/>
      <c r="L16" s="276"/>
      <c r="M16" s="276"/>
    </row>
    <row r="17" spans="2:13" s="97" customFormat="1">
      <c r="B17" s="97" t="s">
        <v>85</v>
      </c>
      <c r="C17" s="100">
        <v>17086</v>
      </c>
      <c r="D17" s="97">
        <v>17616</v>
      </c>
      <c r="E17" s="100">
        <v>9383</v>
      </c>
      <c r="F17" s="97">
        <v>8656</v>
      </c>
      <c r="G17" s="100">
        <v>7930</v>
      </c>
      <c r="J17" s="276"/>
      <c r="K17" s="276"/>
      <c r="L17" s="276"/>
      <c r="M17" s="276"/>
    </row>
    <row r="18" spans="2:13" s="97" customFormat="1">
      <c r="B18" s="97" t="s">
        <v>86</v>
      </c>
      <c r="C18" s="100">
        <v>15568</v>
      </c>
      <c r="D18" s="97">
        <v>11203</v>
      </c>
      <c r="E18" s="100">
        <v>10239</v>
      </c>
      <c r="F18" s="97">
        <v>9593</v>
      </c>
      <c r="G18" s="100">
        <v>9255</v>
      </c>
      <c r="J18" s="276"/>
      <c r="K18" s="276"/>
      <c r="L18" s="276"/>
      <c r="M18" s="276"/>
    </row>
    <row r="19" spans="2:13" s="97" customFormat="1">
      <c r="B19" s="97" t="s">
        <v>87</v>
      </c>
      <c r="C19" s="105">
        <v>51277</v>
      </c>
      <c r="D19" s="106">
        <v>51832</v>
      </c>
      <c r="E19" s="105">
        <v>46766.400000000001</v>
      </c>
      <c r="F19" s="106">
        <v>43493</v>
      </c>
      <c r="G19" s="105">
        <v>45061</v>
      </c>
      <c r="J19" s="276"/>
      <c r="K19" s="276"/>
      <c r="L19" s="276"/>
      <c r="M19" s="276"/>
    </row>
    <row r="20" spans="2:13" s="102" customFormat="1">
      <c r="B20" s="107"/>
      <c r="C20" s="108">
        <f>SUM(C12:C19)+0.5</f>
        <v>1422531.80632</v>
      </c>
      <c r="D20" s="102">
        <f>SUM(D12:D19)+0.5</f>
        <v>1457069.9657059999</v>
      </c>
      <c r="E20" s="108">
        <f>SUM(E12:E19)</f>
        <v>1400103.79014261</v>
      </c>
      <c r="F20" s="102">
        <f>SUM(F12:F19)</f>
        <v>1351237.4</v>
      </c>
      <c r="G20" s="108">
        <f>SUM(G12:G19)</f>
        <v>1352987</v>
      </c>
      <c r="J20" s="276"/>
      <c r="K20" s="276"/>
      <c r="L20" s="276"/>
      <c r="M20" s="276"/>
    </row>
    <row r="21" spans="2:13" s="97" customFormat="1" ht="5.25" customHeight="1">
      <c r="C21" s="100"/>
      <c r="E21" s="100"/>
      <c r="G21" s="100"/>
      <c r="J21" s="276"/>
      <c r="K21" s="276"/>
      <c r="L21" s="276"/>
      <c r="M21" s="276"/>
    </row>
    <row r="22" spans="2:13" s="97" customFormat="1" ht="9.75" customHeight="1">
      <c r="B22" s="102" t="s">
        <v>88</v>
      </c>
      <c r="C22" s="100"/>
      <c r="E22" s="100"/>
      <c r="G22" s="100"/>
      <c r="J22" s="276"/>
      <c r="K22" s="276"/>
      <c r="L22" s="276"/>
      <c r="M22" s="276"/>
    </row>
    <row r="23" spans="2:13" s="97" customFormat="1">
      <c r="B23" s="97" t="s">
        <v>89</v>
      </c>
      <c r="C23" s="100">
        <v>1308</v>
      </c>
      <c r="D23" s="97">
        <v>1833</v>
      </c>
      <c r="E23" s="100">
        <v>2410</v>
      </c>
      <c r="F23" s="97">
        <v>2223</v>
      </c>
      <c r="G23" s="100">
        <v>2139</v>
      </c>
      <c r="J23" s="276"/>
      <c r="K23" s="276"/>
      <c r="L23" s="276"/>
      <c r="M23" s="276"/>
    </row>
    <row r="24" spans="2:13" s="97" customFormat="1">
      <c r="B24" s="97" t="s">
        <v>90</v>
      </c>
      <c r="C24" s="100">
        <v>63735</v>
      </c>
      <c r="D24" s="97">
        <v>65799</v>
      </c>
      <c r="E24" s="100">
        <v>60790</v>
      </c>
      <c r="F24" s="97">
        <v>60598</v>
      </c>
      <c r="G24" s="100">
        <v>54929</v>
      </c>
      <c r="J24" s="276"/>
      <c r="K24" s="276"/>
      <c r="L24" s="276"/>
      <c r="M24" s="276"/>
    </row>
    <row r="25" spans="2:13" s="97" customFormat="1">
      <c r="B25" s="97" t="s">
        <v>84</v>
      </c>
      <c r="C25" s="100">
        <v>2137</v>
      </c>
      <c r="D25" s="97">
        <v>1150</v>
      </c>
      <c r="E25" s="100">
        <v>2970</v>
      </c>
      <c r="F25" s="97">
        <v>2569</v>
      </c>
      <c r="G25" s="100">
        <v>2682</v>
      </c>
      <c r="J25" s="276"/>
      <c r="K25" s="276"/>
      <c r="L25" s="276"/>
      <c r="M25" s="276"/>
    </row>
    <row r="26" spans="2:13" s="97" customFormat="1">
      <c r="B26" s="97" t="s">
        <v>91</v>
      </c>
      <c r="C26" s="100">
        <v>32621</v>
      </c>
      <c r="D26" s="97">
        <v>33168</v>
      </c>
      <c r="E26" s="100">
        <v>38859</v>
      </c>
      <c r="F26" s="97">
        <v>33990</v>
      </c>
      <c r="G26" s="100">
        <v>30504</v>
      </c>
      <c r="J26" s="276"/>
      <c r="K26" s="276"/>
      <c r="L26" s="276"/>
      <c r="M26" s="276"/>
    </row>
    <row r="27" spans="2:13" s="97" customFormat="1">
      <c r="B27" s="97" t="s">
        <v>92</v>
      </c>
      <c r="C27" s="100">
        <v>9048.9673148564998</v>
      </c>
      <c r="D27" s="97">
        <v>8093.3238330000004</v>
      </c>
      <c r="E27" s="100">
        <v>7429.4553315500016</v>
      </c>
      <c r="F27" s="281">
        <v>6293.7986485800002</v>
      </c>
      <c r="G27" s="100">
        <v>5280.0404769399993</v>
      </c>
      <c r="J27" s="276"/>
      <c r="K27" s="276"/>
      <c r="L27" s="276"/>
      <c r="M27" s="276"/>
    </row>
    <row r="28" spans="2:13" s="97" customFormat="1">
      <c r="B28" s="109" t="s">
        <v>93</v>
      </c>
      <c r="C28" s="100">
        <v>18132.267549</v>
      </c>
      <c r="D28" s="97">
        <v>28929.81596</v>
      </c>
      <c r="E28" s="100">
        <v>13145.64412485</v>
      </c>
      <c r="F28" s="97">
        <v>12774.52343981</v>
      </c>
      <c r="G28" s="100">
        <v>6224.4608623499998</v>
      </c>
      <c r="J28" s="276"/>
      <c r="K28" s="276"/>
      <c r="L28" s="276"/>
      <c r="M28" s="276"/>
    </row>
    <row r="29" spans="2:13" s="97" customFormat="1">
      <c r="B29" s="109" t="s">
        <v>85</v>
      </c>
      <c r="C29" s="100">
        <v>801.94280200000003</v>
      </c>
      <c r="D29" s="97">
        <v>1163.1840400000001</v>
      </c>
      <c r="E29" s="100">
        <v>887.35587514999997</v>
      </c>
      <c r="F29" s="97">
        <v>596.4765601900001</v>
      </c>
      <c r="G29" s="100">
        <v>743.53913764999993</v>
      </c>
      <c r="J29" s="276"/>
      <c r="K29" s="276"/>
      <c r="L29" s="276"/>
      <c r="M29" s="276"/>
    </row>
    <row r="30" spans="2:13" s="97" customFormat="1">
      <c r="B30" s="97" t="s">
        <v>94</v>
      </c>
      <c r="C30" s="105">
        <v>20300</v>
      </c>
      <c r="D30" s="106">
        <v>18563</v>
      </c>
      <c r="E30" s="105">
        <v>15701</v>
      </c>
      <c r="F30" s="106">
        <v>13554</v>
      </c>
      <c r="G30" s="105">
        <v>9575</v>
      </c>
      <c r="J30" s="276"/>
      <c r="K30" s="276"/>
      <c r="L30" s="276"/>
      <c r="M30" s="276"/>
    </row>
    <row r="31" spans="2:13" s="102" customFormat="1">
      <c r="B31" s="107"/>
      <c r="C31" s="108">
        <f>SUM(C23:C30)</f>
        <v>148084.17766585649</v>
      </c>
      <c r="D31" s="102">
        <f>SUM(D23:D30)</f>
        <v>158699.323833</v>
      </c>
      <c r="E31" s="108">
        <f>SUM(E23:E30)</f>
        <v>142192.45533155001</v>
      </c>
      <c r="F31" s="102">
        <f>SUM(F23:F30)</f>
        <v>132598.79864858001</v>
      </c>
      <c r="G31" s="108">
        <f>SUM(G23:G30)</f>
        <v>112077.04047694</v>
      </c>
      <c r="J31" s="276"/>
      <c r="K31" s="276"/>
      <c r="L31" s="276"/>
      <c r="M31" s="276"/>
    </row>
    <row r="32" spans="2:13" s="97" customFormat="1" ht="6" customHeight="1">
      <c r="C32" s="100"/>
      <c r="E32" s="100"/>
      <c r="G32" s="100"/>
      <c r="J32" s="276"/>
      <c r="K32" s="276"/>
      <c r="L32" s="276"/>
      <c r="M32" s="276"/>
    </row>
    <row r="33" spans="2:13" s="89" customFormat="1" ht="12" thickBot="1">
      <c r="B33" s="107" t="s">
        <v>95</v>
      </c>
      <c r="C33" s="110">
        <f>C20+C31</f>
        <v>1570615.9839858564</v>
      </c>
      <c r="D33" s="111">
        <f>D20+D31</f>
        <v>1615769.2895389998</v>
      </c>
      <c r="E33" s="110">
        <f>E20+E31</f>
        <v>1542296.24547416</v>
      </c>
      <c r="F33" s="112">
        <f>F20+F31</f>
        <v>1483836.1986485799</v>
      </c>
      <c r="G33" s="113">
        <f>G20+G31</f>
        <v>1465064.0404769401</v>
      </c>
      <c r="J33" s="276"/>
      <c r="K33" s="276"/>
      <c r="L33" s="276"/>
      <c r="M33" s="276"/>
    </row>
    <row r="34" spans="2:13" ht="6" customHeight="1" thickTop="1">
      <c r="B34" s="97"/>
      <c r="C34" s="100"/>
      <c r="E34" s="100"/>
      <c r="G34" s="101"/>
      <c r="J34" s="276"/>
      <c r="K34" s="276"/>
      <c r="L34" s="276"/>
      <c r="M34" s="276"/>
    </row>
    <row r="35" spans="2:13" ht="9" customHeight="1">
      <c r="B35" s="102" t="s">
        <v>96</v>
      </c>
      <c r="C35" s="100"/>
      <c r="E35" s="100"/>
      <c r="G35" s="101"/>
      <c r="J35" s="276"/>
      <c r="K35" s="276"/>
      <c r="L35" s="276"/>
      <c r="M35" s="276"/>
    </row>
    <row r="36" spans="2:13">
      <c r="B36" s="102" t="s">
        <v>97</v>
      </c>
      <c r="C36" s="100"/>
      <c r="E36" s="100"/>
      <c r="G36" s="101"/>
      <c r="J36" s="276"/>
      <c r="K36" s="276"/>
      <c r="L36" s="276"/>
      <c r="M36" s="276"/>
    </row>
    <row r="37" spans="2:13">
      <c r="B37" s="97" t="s">
        <v>98</v>
      </c>
      <c r="C37" s="100">
        <v>18988</v>
      </c>
      <c r="D37" s="97">
        <v>18988</v>
      </c>
      <c r="E37" s="100">
        <v>18988</v>
      </c>
      <c r="F37" s="103">
        <v>18988</v>
      </c>
      <c r="G37" s="104">
        <v>18988</v>
      </c>
      <c r="J37" s="276"/>
      <c r="K37" s="276"/>
      <c r="L37" s="276"/>
      <c r="M37" s="276"/>
    </row>
    <row r="38" spans="2:13">
      <c r="B38" s="114" t="s">
        <v>99</v>
      </c>
      <c r="C38" s="100">
        <v>-282</v>
      </c>
      <c r="D38" s="97">
        <v>-346</v>
      </c>
      <c r="E38" s="100">
        <v>-315</v>
      </c>
      <c r="F38" s="103">
        <v>-535</v>
      </c>
      <c r="G38" s="104">
        <v>-268</v>
      </c>
      <c r="J38" s="276"/>
      <c r="K38" s="276"/>
      <c r="L38" s="276"/>
      <c r="M38" s="276"/>
    </row>
    <row r="39" spans="2:13" hidden="1">
      <c r="B39" s="97" t="s">
        <v>100</v>
      </c>
      <c r="C39" s="280">
        <v>0</v>
      </c>
      <c r="D39" s="281">
        <v>0</v>
      </c>
      <c r="E39" s="280">
        <v>0</v>
      </c>
      <c r="F39" s="281">
        <v>0</v>
      </c>
      <c r="G39" s="282">
        <v>0</v>
      </c>
      <c r="J39" s="276"/>
      <c r="K39" s="276"/>
      <c r="L39" s="276"/>
      <c r="M39" s="276"/>
    </row>
    <row r="40" spans="2:13">
      <c r="B40" s="97" t="s">
        <v>101</v>
      </c>
      <c r="C40" s="100">
        <v>56499</v>
      </c>
      <c r="D40" s="97">
        <v>56499</v>
      </c>
      <c r="E40" s="100">
        <v>56499</v>
      </c>
      <c r="F40" s="103">
        <v>56499</v>
      </c>
      <c r="G40" s="104">
        <v>56499</v>
      </c>
      <c r="J40" s="276"/>
      <c r="K40" s="276"/>
      <c r="L40" s="276"/>
      <c r="M40" s="276"/>
    </row>
    <row r="41" spans="2:13" ht="20.100000000000001" hidden="1" customHeight="1">
      <c r="B41" s="115" t="s">
        <v>102</v>
      </c>
      <c r="C41" s="100">
        <v>0</v>
      </c>
      <c r="D41" s="97">
        <v>0</v>
      </c>
      <c r="E41" s="100">
        <v>0</v>
      </c>
      <c r="F41" s="103">
        <v>0</v>
      </c>
      <c r="G41" s="104">
        <v>0</v>
      </c>
      <c r="J41" s="276"/>
      <c r="K41" s="276"/>
      <c r="L41" s="276"/>
      <c r="M41" s="276"/>
    </row>
    <row r="42" spans="2:13" ht="20.100000000000001" hidden="1" customHeight="1">
      <c r="B42" s="115" t="s">
        <v>103</v>
      </c>
      <c r="C42" s="100">
        <v>0</v>
      </c>
      <c r="D42" s="97">
        <v>0</v>
      </c>
      <c r="E42" s="100">
        <v>0</v>
      </c>
      <c r="F42" s="103">
        <v>0</v>
      </c>
      <c r="G42" s="104">
        <v>0</v>
      </c>
      <c r="J42" s="276"/>
      <c r="K42" s="276"/>
      <c r="L42" s="276"/>
      <c r="M42" s="276"/>
    </row>
    <row r="43" spans="2:13">
      <c r="B43" s="97" t="s">
        <v>104</v>
      </c>
      <c r="C43" s="100">
        <v>395682</v>
      </c>
      <c r="D43" s="97">
        <v>385623</v>
      </c>
      <c r="E43" s="100">
        <v>375488.94492639002</v>
      </c>
      <c r="F43" s="103">
        <v>369630.48957001005</v>
      </c>
      <c r="G43" s="104">
        <v>357446</v>
      </c>
      <c r="J43" s="276"/>
      <c r="K43" s="276"/>
      <c r="L43" s="276"/>
      <c r="M43" s="276"/>
    </row>
    <row r="44" spans="2:13">
      <c r="B44" s="109" t="s">
        <v>105</v>
      </c>
      <c r="C44" s="100">
        <v>-6026</v>
      </c>
      <c r="D44" s="97">
        <v>-10136</v>
      </c>
      <c r="E44" s="100">
        <v>-7359</v>
      </c>
      <c r="F44" s="103">
        <v>12797</v>
      </c>
      <c r="G44" s="104">
        <v>14018</v>
      </c>
      <c r="J44" s="276"/>
      <c r="K44" s="276"/>
      <c r="L44" s="276"/>
      <c r="M44" s="276"/>
    </row>
    <row r="45" spans="2:13">
      <c r="B45" s="97" t="s">
        <v>106</v>
      </c>
      <c r="C45" s="105">
        <v>41252</v>
      </c>
      <c r="D45" s="106">
        <v>41105</v>
      </c>
      <c r="E45" s="105">
        <v>41184</v>
      </c>
      <c r="F45" s="116">
        <v>41079</v>
      </c>
      <c r="G45" s="117">
        <v>40985</v>
      </c>
      <c r="J45" s="276"/>
      <c r="K45" s="276"/>
      <c r="L45" s="276"/>
      <c r="M45" s="276"/>
    </row>
    <row r="46" spans="2:13" s="89" customFormat="1">
      <c r="B46" s="107" t="s">
        <v>107</v>
      </c>
      <c r="C46" s="108">
        <f>SUM(C37:C45)</f>
        <v>506113</v>
      </c>
      <c r="D46" s="102">
        <f>SUM(D37:D45)</f>
        <v>491733</v>
      </c>
      <c r="E46" s="108">
        <f>SUM(E37:E45)</f>
        <v>484485.94492639002</v>
      </c>
      <c r="F46" s="118">
        <f>SUM(F37:F45)</f>
        <v>498458.48957001005</v>
      </c>
      <c r="G46" s="119">
        <f>SUM(G37:G45)</f>
        <v>487668</v>
      </c>
      <c r="J46" s="276"/>
      <c r="K46" s="276"/>
      <c r="L46" s="276"/>
      <c r="M46" s="276"/>
    </row>
    <row r="47" spans="2:13">
      <c r="B47" s="97" t="s">
        <v>108</v>
      </c>
      <c r="C47" s="105">
        <v>27695</v>
      </c>
      <c r="D47" s="106">
        <v>27764</v>
      </c>
      <c r="E47" s="105">
        <v>28096</v>
      </c>
      <c r="F47" s="116">
        <v>27905</v>
      </c>
      <c r="G47" s="117">
        <v>28563</v>
      </c>
      <c r="J47" s="276"/>
      <c r="K47" s="276"/>
      <c r="L47" s="276"/>
      <c r="M47" s="276"/>
    </row>
    <row r="48" spans="2:13" s="89" customFormat="1">
      <c r="B48" s="107" t="s">
        <v>109</v>
      </c>
      <c r="C48" s="108">
        <f>SUM(C46:C47)</f>
        <v>533808</v>
      </c>
      <c r="D48" s="102">
        <f>SUM(D46:D47)</f>
        <v>519497</v>
      </c>
      <c r="E48" s="108">
        <f>SUM(E46:E47)</f>
        <v>512581.94492639002</v>
      </c>
      <c r="F48" s="118">
        <f>SUM(F46:F47)</f>
        <v>526363.48957000999</v>
      </c>
      <c r="G48" s="119">
        <f>SUM(G46:G47)</f>
        <v>516231</v>
      </c>
      <c r="J48" s="276"/>
      <c r="K48" s="276"/>
      <c r="L48" s="276"/>
      <c r="M48" s="276"/>
    </row>
    <row r="49" spans="2:13" ht="0.75" customHeight="1">
      <c r="B49" s="97"/>
      <c r="C49" s="100"/>
      <c r="E49" s="100"/>
      <c r="F49" s="103"/>
      <c r="G49" s="104"/>
      <c r="J49" s="276"/>
      <c r="K49" s="276"/>
      <c r="L49" s="276"/>
      <c r="M49" s="276"/>
    </row>
    <row r="50" spans="2:13">
      <c r="B50" s="102" t="s">
        <v>110</v>
      </c>
      <c r="C50" s="100"/>
      <c r="E50" s="100"/>
      <c r="F50" s="103"/>
      <c r="G50" s="104"/>
      <c r="J50" s="276"/>
      <c r="K50" s="276"/>
      <c r="L50" s="276"/>
      <c r="M50" s="276"/>
    </row>
    <row r="51" spans="2:13">
      <c r="B51" s="97" t="s">
        <v>111</v>
      </c>
      <c r="C51" s="100">
        <v>497154</v>
      </c>
      <c r="D51" s="97">
        <v>507405</v>
      </c>
      <c r="E51" s="100">
        <v>478689</v>
      </c>
      <c r="F51" s="103">
        <v>460118</v>
      </c>
      <c r="G51" s="104">
        <v>532338</v>
      </c>
      <c r="J51" s="276"/>
      <c r="K51" s="276"/>
      <c r="L51" s="276"/>
      <c r="M51" s="276"/>
    </row>
    <row r="52" spans="2:13">
      <c r="B52" s="97" t="s">
        <v>112</v>
      </c>
      <c r="C52" s="100">
        <v>2892</v>
      </c>
      <c r="D52" s="97">
        <v>8177</v>
      </c>
      <c r="E52" s="100">
        <v>10070</v>
      </c>
      <c r="F52" s="103">
        <v>8863</v>
      </c>
      <c r="G52" s="104">
        <v>8700</v>
      </c>
      <c r="J52" s="276"/>
      <c r="K52" s="276"/>
      <c r="L52" s="276"/>
      <c r="M52" s="276"/>
    </row>
    <row r="53" spans="2:13">
      <c r="B53" s="97" t="s">
        <v>113</v>
      </c>
      <c r="C53" s="100">
        <v>7240</v>
      </c>
      <c r="D53" s="97">
        <v>7077</v>
      </c>
      <c r="E53" s="100">
        <v>7091</v>
      </c>
      <c r="F53" s="103">
        <v>6257</v>
      </c>
      <c r="G53" s="104">
        <v>6085</v>
      </c>
      <c r="J53" s="276"/>
      <c r="K53" s="276"/>
      <c r="L53" s="276"/>
      <c r="M53" s="276"/>
    </row>
    <row r="54" spans="2:13">
      <c r="B54" s="97" t="s">
        <v>114</v>
      </c>
      <c r="C54" s="100">
        <v>401</v>
      </c>
      <c r="D54" s="97">
        <v>362</v>
      </c>
      <c r="E54" s="100">
        <v>116</v>
      </c>
      <c r="F54" s="103">
        <v>95</v>
      </c>
      <c r="G54" s="104">
        <v>151</v>
      </c>
      <c r="J54" s="276"/>
      <c r="K54" s="276"/>
      <c r="L54" s="276"/>
      <c r="M54" s="276"/>
    </row>
    <row r="55" spans="2:13">
      <c r="B55" s="97" t="s">
        <v>115</v>
      </c>
      <c r="C55" s="100">
        <v>11621</v>
      </c>
      <c r="D55" s="97">
        <v>12513</v>
      </c>
      <c r="E55" s="100">
        <v>11137</v>
      </c>
      <c r="F55" s="103">
        <v>10468</v>
      </c>
      <c r="G55" s="104">
        <v>12487</v>
      </c>
      <c r="J55" s="276"/>
      <c r="K55" s="276"/>
      <c r="L55" s="276"/>
      <c r="M55" s="276"/>
    </row>
    <row r="56" spans="2:13">
      <c r="B56" s="97" t="s">
        <v>116</v>
      </c>
      <c r="C56" s="100">
        <v>23076</v>
      </c>
      <c r="D56" s="97">
        <v>18447</v>
      </c>
      <c r="E56" s="100">
        <v>17739</v>
      </c>
      <c r="F56" s="103">
        <v>17163</v>
      </c>
      <c r="G56" s="104">
        <v>13856</v>
      </c>
      <c r="J56" s="276"/>
      <c r="K56" s="276"/>
      <c r="L56" s="276"/>
      <c r="M56" s="276"/>
    </row>
    <row r="57" spans="2:13">
      <c r="B57" s="97" t="s">
        <v>117</v>
      </c>
      <c r="C57" s="105">
        <v>5551</v>
      </c>
      <c r="D57" s="106">
        <v>5802</v>
      </c>
      <c r="E57" s="105">
        <v>5835</v>
      </c>
      <c r="F57" s="116">
        <v>5885</v>
      </c>
      <c r="G57" s="117">
        <v>5371</v>
      </c>
      <c r="J57" s="276"/>
      <c r="K57" s="276"/>
      <c r="L57" s="276"/>
      <c r="M57" s="276"/>
    </row>
    <row r="58" spans="2:13" s="89" customFormat="1">
      <c r="B58" s="107"/>
      <c r="C58" s="108">
        <f>SUM(C51:C57)</f>
        <v>547935</v>
      </c>
      <c r="D58" s="102">
        <f>SUM(D51:D57)</f>
        <v>559783</v>
      </c>
      <c r="E58" s="108">
        <f>SUM(E51:E57)</f>
        <v>530677</v>
      </c>
      <c r="F58" s="118">
        <f>SUM(F51:F57)</f>
        <v>508849</v>
      </c>
      <c r="G58" s="119">
        <f>SUM(G51:G57)</f>
        <v>578988</v>
      </c>
      <c r="J58" s="276"/>
      <c r="K58" s="276"/>
      <c r="L58" s="276"/>
      <c r="M58" s="276"/>
    </row>
    <row r="59" spans="2:13" ht="0.75" customHeight="1">
      <c r="B59" s="97"/>
      <c r="C59" s="100"/>
      <c r="E59" s="100"/>
      <c r="F59" s="103"/>
      <c r="G59" s="104"/>
      <c r="J59" s="276"/>
      <c r="K59" s="276"/>
      <c r="L59" s="276"/>
      <c r="M59" s="276"/>
    </row>
    <row r="60" spans="2:13">
      <c r="B60" s="102" t="s">
        <v>118</v>
      </c>
      <c r="C60" s="100"/>
      <c r="E60" s="100"/>
      <c r="F60" s="103"/>
      <c r="G60" s="104"/>
      <c r="J60" s="276"/>
      <c r="K60" s="276"/>
      <c r="L60" s="276"/>
      <c r="M60" s="276"/>
    </row>
    <row r="61" spans="2:13">
      <c r="B61" s="97" t="s">
        <v>111</v>
      </c>
      <c r="C61" s="100">
        <v>193078</v>
      </c>
      <c r="D61" s="97">
        <v>219308</v>
      </c>
      <c r="E61" s="100">
        <v>196218</v>
      </c>
      <c r="F61" s="103">
        <v>167720</v>
      </c>
      <c r="G61" s="104">
        <v>84370</v>
      </c>
      <c r="J61" s="276"/>
      <c r="K61" s="276"/>
      <c r="L61" s="276"/>
      <c r="M61" s="276"/>
    </row>
    <row r="62" spans="2:13">
      <c r="B62" s="97" t="s">
        <v>119</v>
      </c>
      <c r="C62" s="100">
        <v>43282</v>
      </c>
      <c r="D62" s="97">
        <v>35933.599999999999</v>
      </c>
      <c r="E62" s="100">
        <v>32148</v>
      </c>
      <c r="F62" s="103">
        <v>30421</v>
      </c>
      <c r="G62" s="104">
        <v>30599</v>
      </c>
      <c r="J62" s="276"/>
      <c r="K62" s="276"/>
      <c r="L62" s="276"/>
      <c r="M62" s="276"/>
    </row>
    <row r="63" spans="2:13">
      <c r="B63" s="97" t="s">
        <v>113</v>
      </c>
      <c r="C63" s="100">
        <v>1290</v>
      </c>
      <c r="D63" s="97">
        <v>1172.3499999999999</v>
      </c>
      <c r="E63" s="100">
        <v>1391.5</v>
      </c>
      <c r="F63" s="103">
        <v>1358</v>
      </c>
      <c r="G63" s="104">
        <v>1180</v>
      </c>
      <c r="J63" s="276"/>
      <c r="K63" s="276"/>
      <c r="L63" s="276"/>
      <c r="M63" s="276"/>
    </row>
    <row r="64" spans="2:13">
      <c r="B64" s="97" t="s">
        <v>117</v>
      </c>
      <c r="C64" s="100">
        <v>10811</v>
      </c>
      <c r="D64" s="97">
        <v>14592</v>
      </c>
      <c r="E64" s="100">
        <v>14070</v>
      </c>
      <c r="F64" s="103">
        <v>13880</v>
      </c>
      <c r="G64" s="104">
        <v>10053</v>
      </c>
      <c r="J64" s="276"/>
      <c r="K64" s="276"/>
      <c r="L64" s="276"/>
      <c r="M64" s="276"/>
    </row>
    <row r="65" spans="2:13">
      <c r="B65" s="97" t="s">
        <v>114</v>
      </c>
      <c r="C65" s="100">
        <v>166</v>
      </c>
      <c r="D65" s="97">
        <v>136</v>
      </c>
      <c r="E65" s="100">
        <v>61</v>
      </c>
      <c r="F65" s="103">
        <v>283</v>
      </c>
      <c r="G65" s="104">
        <v>317</v>
      </c>
      <c r="J65" s="276"/>
      <c r="K65" s="276"/>
      <c r="L65" s="276"/>
      <c r="M65" s="276"/>
    </row>
    <row r="66" spans="2:13">
      <c r="B66" s="97" t="s">
        <v>120</v>
      </c>
      <c r="C66" s="100">
        <v>7595.9673148564998</v>
      </c>
      <c r="D66" s="97">
        <v>7566.3238330000004</v>
      </c>
      <c r="E66" s="100">
        <v>5824.4553315500016</v>
      </c>
      <c r="F66" s="103">
        <v>6336.49017508</v>
      </c>
      <c r="G66" s="104">
        <v>3642.0404769399997</v>
      </c>
      <c r="J66" s="276"/>
      <c r="K66" s="276"/>
      <c r="L66" s="276"/>
      <c r="M66" s="276"/>
    </row>
    <row r="67" spans="2:13">
      <c r="B67" s="97" t="s">
        <v>121</v>
      </c>
      <c r="C67" s="105">
        <v>232649.70386899999</v>
      </c>
      <c r="D67" s="106">
        <v>257781.355236</v>
      </c>
      <c r="E67" s="105">
        <v>249324.42312096001</v>
      </c>
      <c r="F67" s="116">
        <v>228625.93564634002</v>
      </c>
      <c r="G67" s="117">
        <v>239684</v>
      </c>
      <c r="J67" s="276"/>
      <c r="K67" s="276"/>
      <c r="L67" s="276"/>
      <c r="M67" s="276"/>
    </row>
    <row r="68" spans="2:13" s="89" customFormat="1">
      <c r="B68" s="102"/>
      <c r="C68" s="108">
        <f>SUM(C61:C67)</f>
        <v>488872.6711838565</v>
      </c>
      <c r="D68" s="102">
        <f>SUM(D61:D67)-0.35</f>
        <v>536489.27906900004</v>
      </c>
      <c r="E68" s="108">
        <f>SUM(E61:E67)</f>
        <v>499037.37845250999</v>
      </c>
      <c r="F68" s="118">
        <f>SUM(F61:F67)</f>
        <v>448624.42582142004</v>
      </c>
      <c r="G68" s="119">
        <f>SUM(G61:G67)</f>
        <v>369845.04047693999</v>
      </c>
      <c r="J68" s="276"/>
      <c r="K68" s="276"/>
      <c r="L68" s="276"/>
      <c r="M68" s="276"/>
    </row>
    <row r="69" spans="2:13" ht="2.25" customHeight="1">
      <c r="B69" s="97"/>
      <c r="C69" s="100"/>
      <c r="E69" s="100"/>
      <c r="F69" s="103"/>
      <c r="G69" s="104"/>
      <c r="J69" s="276"/>
      <c r="K69" s="276"/>
      <c r="L69" s="276"/>
      <c r="M69" s="276"/>
    </row>
    <row r="70" spans="2:13" s="89" customFormat="1">
      <c r="B70" s="107" t="s">
        <v>122</v>
      </c>
      <c r="C70" s="108">
        <f>C58+C68</f>
        <v>1036807.6711838564</v>
      </c>
      <c r="D70" s="102">
        <f>D58+D68</f>
        <v>1096272.2790689999</v>
      </c>
      <c r="E70" s="108">
        <f>E58+E68</f>
        <v>1029714.37845251</v>
      </c>
      <c r="F70" s="118">
        <f>F58+F68</f>
        <v>957473.42582142004</v>
      </c>
      <c r="G70" s="119">
        <f>G58+G68</f>
        <v>948833.04047693999</v>
      </c>
      <c r="J70" s="276"/>
      <c r="K70" s="276"/>
      <c r="L70" s="276"/>
      <c r="M70" s="276"/>
    </row>
    <row r="71" spans="2:13" ht="12" thickBot="1">
      <c r="B71" s="107" t="s">
        <v>123</v>
      </c>
      <c r="C71" s="110">
        <f>C48+C70</f>
        <v>1570615.6711838564</v>
      </c>
      <c r="D71" s="111">
        <f>D48+D70</f>
        <v>1615769.2790689999</v>
      </c>
      <c r="E71" s="110">
        <f>E48+E70</f>
        <v>1542296.3233789001</v>
      </c>
      <c r="F71" s="112">
        <f>F48+F70-0.5</f>
        <v>1483836.41539143</v>
      </c>
      <c r="G71" s="113">
        <f>G48+G70</f>
        <v>1465064.0404769401</v>
      </c>
      <c r="J71" s="276"/>
      <c r="K71" s="276"/>
      <c r="L71" s="276"/>
      <c r="M71" s="276"/>
    </row>
    <row r="72" spans="2:13" ht="6" customHeight="1" thickTop="1"/>
    <row r="75" spans="2:13">
      <c r="C75" s="371">
        <f>C71-C33</f>
        <v>-0.31280199997127056</v>
      </c>
      <c r="D75" s="97">
        <f>D71-D33</f>
        <v>-1.0469999862834811E-2</v>
      </c>
      <c r="E75" s="97">
        <f>E71-E33</f>
        <v>7.7904740115627646E-2</v>
      </c>
      <c r="F75" s="97">
        <f>F71-F33</f>
        <v>0.21674285014159977</v>
      </c>
      <c r="G75" s="97">
        <f>G71-G33</f>
        <v>0</v>
      </c>
    </row>
  </sheetData>
  <mergeCells count="1">
    <mergeCell ref="B7:B8"/>
  </mergeCells>
  <hyperlinks>
    <hyperlink ref="A1" location="Cover!E6" display="INDEX"/>
  </hyperlinks>
  <pageMargins left="0.43" right="0.5" top="1" bottom="1" header="0.5" footer="0.5"/>
  <pageSetup paperSize="9" scale="76" orientation="portrait" r:id="rId1"/>
  <headerFooter alignWithMargins="0"/>
  <ignoredErrors>
    <ignoredError sqref="D68 F7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showGridLines="0" view="pageBreakPreview" zoomScaleNormal="100" zoomScaleSheetLayoutView="100" workbookViewId="0"/>
  </sheetViews>
  <sheetFormatPr defaultRowHeight="11.25"/>
  <cols>
    <col min="1" max="1" width="5.42578125" style="73" customWidth="1"/>
    <col min="2" max="2" width="49.28515625" style="73" customWidth="1"/>
    <col min="3" max="6" width="8.7109375" style="194" customWidth="1"/>
    <col min="7" max="7" width="9.5703125" style="194" customWidth="1"/>
    <col min="8" max="16384" width="9.140625" style="73"/>
  </cols>
  <sheetData>
    <row r="1" spans="1:12">
      <c r="A1" s="20" t="s">
        <v>20</v>
      </c>
      <c r="B1" s="72" t="s">
        <v>61</v>
      </c>
    </row>
    <row r="2" spans="1:12">
      <c r="C2" s="174"/>
      <c r="D2" s="73"/>
      <c r="E2" s="73"/>
      <c r="F2" s="73"/>
      <c r="G2" s="73"/>
    </row>
    <row r="3" spans="1:12">
      <c r="A3" s="307">
        <v>3</v>
      </c>
      <c r="B3" s="174" t="s">
        <v>172</v>
      </c>
      <c r="C3" s="78"/>
      <c r="D3" s="73"/>
      <c r="E3" s="73"/>
      <c r="F3" s="73"/>
      <c r="G3" s="73"/>
    </row>
    <row r="4" spans="1:12">
      <c r="A4" s="120"/>
      <c r="B4" s="174"/>
      <c r="C4" s="78"/>
      <c r="D4" s="73"/>
      <c r="E4" s="73"/>
      <c r="F4" s="73"/>
      <c r="G4" s="78"/>
    </row>
    <row r="5" spans="1:12">
      <c r="A5" s="120"/>
      <c r="B5" s="174"/>
      <c r="C5" s="78"/>
      <c r="D5" s="73"/>
      <c r="E5" s="73"/>
      <c r="F5" s="73"/>
      <c r="G5" s="78"/>
    </row>
    <row r="6" spans="1:12">
      <c r="A6" s="120"/>
      <c r="B6" s="174"/>
      <c r="C6" s="78"/>
      <c r="D6" s="73"/>
      <c r="E6" s="73"/>
      <c r="F6" s="73"/>
      <c r="G6" s="78" t="s">
        <v>78</v>
      </c>
    </row>
    <row r="7" spans="1:12">
      <c r="B7" s="175" t="s">
        <v>0</v>
      </c>
      <c r="C7" s="383" t="s">
        <v>1</v>
      </c>
      <c r="D7" s="383"/>
      <c r="E7" s="383"/>
      <c r="F7" s="383"/>
      <c r="G7" s="383"/>
    </row>
    <row r="8" spans="1:12">
      <c r="B8" s="176"/>
      <c r="C8" s="285" t="str">
        <f>'Trends file-2'!C8</f>
        <v xml:space="preserve"> Mar 2012</v>
      </c>
      <c r="D8" s="285" t="str">
        <f>'Trends file-2'!D8</f>
        <v xml:space="preserve"> Dec 2011</v>
      </c>
      <c r="E8" s="285" t="str">
        <f>'Trends file-2'!E8</f>
        <v xml:space="preserve"> Sep 2011</v>
      </c>
      <c r="F8" s="285" t="str">
        <f>'Trends file-2'!F8</f>
        <v xml:space="preserve"> Jun 2011</v>
      </c>
      <c r="G8" s="285" t="str">
        <f>'Trends file-2'!G8</f>
        <v xml:space="preserve"> Mar 2011</v>
      </c>
    </row>
    <row r="9" spans="1:12">
      <c r="B9" s="177" t="s">
        <v>145</v>
      </c>
      <c r="C9" s="178"/>
      <c r="D9" s="224"/>
      <c r="E9" s="225"/>
      <c r="F9" s="227"/>
      <c r="G9" s="226"/>
    </row>
    <row r="10" spans="1:12">
      <c r="B10" s="179"/>
      <c r="C10" s="180"/>
      <c r="D10" s="195"/>
      <c r="E10" s="180"/>
      <c r="F10" s="195"/>
      <c r="G10" s="180"/>
    </row>
    <row r="11" spans="1:12" s="89" customFormat="1">
      <c r="B11" s="179" t="s">
        <v>210</v>
      </c>
      <c r="C11" s="86">
        <v>17056</v>
      </c>
      <c r="D11" s="196">
        <v>15806</v>
      </c>
      <c r="E11" s="181">
        <v>15126.443408100004</v>
      </c>
      <c r="F11" s="196">
        <v>17194.556591899996</v>
      </c>
      <c r="G11" s="181">
        <v>18301.834334209998</v>
      </c>
      <c r="I11" s="277"/>
      <c r="J11" s="277"/>
      <c r="K11" s="277"/>
      <c r="L11" s="277"/>
    </row>
    <row r="12" spans="1:12">
      <c r="B12" s="182"/>
      <c r="C12" s="183"/>
      <c r="D12" s="197"/>
      <c r="E12" s="183"/>
      <c r="F12" s="197"/>
      <c r="G12" s="183"/>
      <c r="I12" s="277"/>
      <c r="J12" s="277"/>
      <c r="K12" s="277"/>
      <c r="L12" s="277"/>
    </row>
    <row r="13" spans="1:12">
      <c r="B13" s="184" t="s">
        <v>146</v>
      </c>
      <c r="C13" s="183"/>
      <c r="D13" s="197"/>
      <c r="E13" s="183"/>
      <c r="F13" s="197"/>
      <c r="G13" s="183"/>
      <c r="I13" s="277"/>
      <c r="J13" s="277"/>
      <c r="K13" s="277"/>
      <c r="L13" s="277"/>
    </row>
    <row r="14" spans="1:12">
      <c r="B14" s="185" t="s">
        <v>147</v>
      </c>
      <c r="C14" s="186">
        <v>34683</v>
      </c>
      <c r="D14" s="198">
        <v>35845</v>
      </c>
      <c r="E14" s="186">
        <v>31839</v>
      </c>
      <c r="F14" s="198">
        <v>31314</v>
      </c>
      <c r="G14" s="186">
        <v>29701.503962250004</v>
      </c>
      <c r="I14" s="277"/>
      <c r="J14" s="277"/>
      <c r="K14" s="277"/>
      <c r="L14" s="277"/>
    </row>
    <row r="15" spans="1:12">
      <c r="B15" s="185" t="s">
        <v>148</v>
      </c>
      <c r="C15" s="186">
        <v>-1723</v>
      </c>
      <c r="D15" s="198">
        <v>-925</v>
      </c>
      <c r="E15" s="186">
        <v>-2480</v>
      </c>
      <c r="F15" s="198">
        <v>-696</v>
      </c>
      <c r="G15" s="186">
        <v>-428</v>
      </c>
      <c r="I15" s="277"/>
      <c r="J15" s="277"/>
      <c r="K15" s="277"/>
      <c r="L15" s="277"/>
    </row>
    <row r="16" spans="1:12">
      <c r="B16" s="185" t="s">
        <v>149</v>
      </c>
      <c r="C16" s="186">
        <v>12295</v>
      </c>
      <c r="D16" s="198">
        <v>8802</v>
      </c>
      <c r="E16" s="186">
        <v>13666</v>
      </c>
      <c r="F16" s="198">
        <v>9246</v>
      </c>
      <c r="G16" s="186">
        <v>7254</v>
      </c>
      <c r="I16" s="277"/>
      <c r="J16" s="277"/>
      <c r="K16" s="277"/>
      <c r="L16" s="277"/>
    </row>
    <row r="17" spans="2:12">
      <c r="B17" s="185" t="s">
        <v>150</v>
      </c>
      <c r="C17" s="361">
        <v>18</v>
      </c>
      <c r="D17" s="362">
        <v>56</v>
      </c>
      <c r="E17" s="361">
        <v>0</v>
      </c>
      <c r="F17" s="362">
        <v>0</v>
      </c>
      <c r="G17" s="186">
        <v>0.58273700000000161</v>
      </c>
      <c r="I17" s="277"/>
      <c r="J17" s="277"/>
      <c r="K17" s="277"/>
      <c r="L17" s="277"/>
    </row>
    <row r="18" spans="2:12">
      <c r="B18" s="185" t="s">
        <v>211</v>
      </c>
      <c r="C18" s="186">
        <v>197</v>
      </c>
      <c r="D18" s="198">
        <v>58</v>
      </c>
      <c r="E18" s="186">
        <v>254</v>
      </c>
      <c r="F18" s="198">
        <v>274</v>
      </c>
      <c r="G18" s="186">
        <v>315.57929958</v>
      </c>
      <c r="I18" s="277"/>
      <c r="J18" s="277"/>
      <c r="K18" s="277"/>
      <c r="L18" s="277"/>
    </row>
    <row r="19" spans="2:12">
      <c r="B19" s="187" t="s">
        <v>151</v>
      </c>
      <c r="C19" s="186">
        <v>240.45155317469039</v>
      </c>
      <c r="D19" s="198">
        <v>329</v>
      </c>
      <c r="E19" s="186">
        <v>148</v>
      </c>
      <c r="F19" s="198">
        <v>816.99478329614021</v>
      </c>
      <c r="G19" s="186">
        <v>144.43137295999998</v>
      </c>
      <c r="I19" s="277"/>
      <c r="J19" s="277"/>
      <c r="K19" s="277"/>
      <c r="L19" s="277"/>
    </row>
    <row r="20" spans="2:12">
      <c r="B20" s="185"/>
      <c r="C20" s="186"/>
      <c r="D20" s="198"/>
      <c r="E20" s="186"/>
      <c r="F20" s="198"/>
      <c r="G20" s="186"/>
      <c r="I20" s="277"/>
      <c r="J20" s="277"/>
      <c r="K20" s="277"/>
      <c r="L20" s="277"/>
    </row>
    <row r="21" spans="2:12" s="89" customFormat="1">
      <c r="B21" s="188" t="s">
        <v>212</v>
      </c>
      <c r="C21" s="181">
        <f>SUM(C11:C19)</f>
        <v>62766.451553174687</v>
      </c>
      <c r="D21" s="196">
        <f>SUM(D11:D19)</f>
        <v>59971</v>
      </c>
      <c r="E21" s="181">
        <f>SUM(E11:E19)</f>
        <v>58553.443408100007</v>
      </c>
      <c r="F21" s="196">
        <f>SUM(F11:F19)</f>
        <v>58149.551375196133</v>
      </c>
      <c r="G21" s="181">
        <f>SUM(G11:G19)</f>
        <v>55289.931706000003</v>
      </c>
      <c r="I21" s="277"/>
      <c r="J21" s="277"/>
      <c r="K21" s="277"/>
      <c r="L21" s="277"/>
    </row>
    <row r="22" spans="2:12">
      <c r="B22" s="185"/>
      <c r="C22" s="186"/>
      <c r="D22" s="198"/>
      <c r="E22" s="186"/>
      <c r="F22" s="198"/>
      <c r="G22" s="186"/>
      <c r="I22" s="277"/>
      <c r="J22" s="277"/>
      <c r="K22" s="277"/>
      <c r="L22" s="277"/>
    </row>
    <row r="23" spans="2:12">
      <c r="B23" s="189" t="s">
        <v>213</v>
      </c>
      <c r="C23" s="186">
        <v>-504.29311392809905</v>
      </c>
      <c r="D23" s="198">
        <v>-4684.2611355648896</v>
      </c>
      <c r="E23" s="186">
        <v>251.74283799345721</v>
      </c>
      <c r="F23" s="198">
        <v>-9156.7528052185153</v>
      </c>
      <c r="G23" s="186">
        <v>2839.7272877582545</v>
      </c>
      <c r="I23" s="277"/>
      <c r="J23" s="277"/>
      <c r="K23" s="277"/>
      <c r="L23" s="277"/>
    </row>
    <row r="24" spans="2:12">
      <c r="B24" s="185" t="s">
        <v>152</v>
      </c>
      <c r="C24" s="186">
        <v>1269.4459281682607</v>
      </c>
      <c r="D24" s="198">
        <v>418.10913220803798</v>
      </c>
      <c r="E24" s="186">
        <v>-101.60047335691512</v>
      </c>
      <c r="F24" s="198">
        <v>-110.89102824024054</v>
      </c>
      <c r="G24" s="186">
        <v>-133.51801634000014</v>
      </c>
      <c r="I24" s="277"/>
      <c r="J24" s="277"/>
      <c r="K24" s="277"/>
      <c r="L24" s="277"/>
    </row>
    <row r="25" spans="2:12">
      <c r="B25" s="185" t="s">
        <v>153</v>
      </c>
      <c r="C25" s="186">
        <v>-8608.7079118606853</v>
      </c>
      <c r="D25" s="198">
        <v>3871.8146619625732</v>
      </c>
      <c r="E25" s="186">
        <v>9252.6652510807362</v>
      </c>
      <c r="F25" s="198">
        <v>19445.324014803431</v>
      </c>
      <c r="G25" s="186">
        <v>1139.6922688107006</v>
      </c>
      <c r="I25" s="277"/>
      <c r="J25" s="277"/>
      <c r="K25" s="277"/>
      <c r="L25" s="277"/>
    </row>
    <row r="26" spans="2:12">
      <c r="B26" s="185" t="s">
        <v>154</v>
      </c>
      <c r="C26" s="186">
        <v>178.43003712859667</v>
      </c>
      <c r="D26" s="198">
        <v>-614.92741793496225</v>
      </c>
      <c r="E26" s="186">
        <v>206.31203020369639</v>
      </c>
      <c r="F26" s="198">
        <v>627.00343774110513</v>
      </c>
      <c r="G26" s="186">
        <v>-58.057993129999659</v>
      </c>
      <c r="I26" s="277"/>
      <c r="J26" s="277"/>
      <c r="K26" s="277"/>
      <c r="L26" s="277"/>
    </row>
    <row r="27" spans="2:12">
      <c r="B27" s="182" t="s">
        <v>187</v>
      </c>
      <c r="C27" s="186">
        <v>4030.5040964822383</v>
      </c>
      <c r="D27" s="198">
        <v>987.42490799972711</v>
      </c>
      <c r="E27" s="186">
        <v>1341.8750491044811</v>
      </c>
      <c r="F27" s="198">
        <v>3144.7740469874871</v>
      </c>
      <c r="G27" s="186">
        <v>481.23708448999923</v>
      </c>
      <c r="I27" s="277"/>
      <c r="J27" s="277"/>
      <c r="K27" s="277"/>
      <c r="L27" s="277"/>
    </row>
    <row r="28" spans="2:12">
      <c r="B28" s="185" t="s">
        <v>188</v>
      </c>
      <c r="C28" s="186">
        <v>-4005.9906048889643</v>
      </c>
      <c r="D28" s="198">
        <v>-709.12867520667623</v>
      </c>
      <c r="E28" s="186">
        <v>-838</v>
      </c>
      <c r="F28" s="198">
        <v>-827.82374264164355</v>
      </c>
      <c r="G28" s="186">
        <v>1972.2137346599989</v>
      </c>
      <c r="I28" s="277"/>
      <c r="J28" s="277"/>
      <c r="K28" s="277"/>
      <c r="L28" s="277"/>
    </row>
    <row r="29" spans="2:12">
      <c r="B29" s="185"/>
      <c r="C29" s="186"/>
      <c r="D29" s="198"/>
      <c r="E29" s="186"/>
      <c r="F29" s="198"/>
      <c r="G29" s="186"/>
      <c r="I29" s="277"/>
      <c r="J29" s="277"/>
      <c r="K29" s="277"/>
      <c r="L29" s="277"/>
    </row>
    <row r="30" spans="2:12">
      <c r="B30" s="188" t="s">
        <v>208</v>
      </c>
      <c r="C30" s="181">
        <f>SUM(C21:C29)</f>
        <v>55125.839984276026</v>
      </c>
      <c r="D30" s="196">
        <f>SUM(D21:D29)</f>
        <v>59240.031473463816</v>
      </c>
      <c r="E30" s="181">
        <f>SUM(E21:E29)</f>
        <v>68666.43810312546</v>
      </c>
      <c r="F30" s="196">
        <f>SUM(F21:F29)</f>
        <v>71271.185298627752</v>
      </c>
      <c r="G30" s="181">
        <f>SUM(G21:G29)</f>
        <v>61531.226072248959</v>
      </c>
      <c r="I30" s="277"/>
      <c r="J30" s="277"/>
      <c r="K30" s="277"/>
      <c r="L30" s="277"/>
    </row>
    <row r="31" spans="2:12">
      <c r="B31" s="185"/>
      <c r="C31" s="186"/>
      <c r="D31" s="198"/>
      <c r="E31" s="186"/>
      <c r="F31" s="198"/>
      <c r="G31" s="186"/>
      <c r="I31" s="277"/>
      <c r="J31" s="277"/>
      <c r="K31" s="277"/>
      <c r="L31" s="277"/>
    </row>
    <row r="32" spans="2:12">
      <c r="B32" s="185" t="s">
        <v>214</v>
      </c>
      <c r="C32" s="186">
        <v>16</v>
      </c>
      <c r="D32" s="198">
        <v>109</v>
      </c>
      <c r="E32" s="186">
        <v>32</v>
      </c>
      <c r="F32" s="198">
        <v>244</v>
      </c>
      <c r="G32" s="186">
        <v>70.951242969999953</v>
      </c>
      <c r="I32" s="277"/>
      <c r="J32" s="277"/>
      <c r="K32" s="277"/>
      <c r="L32" s="277"/>
    </row>
    <row r="33" spans="2:12">
      <c r="B33" s="185" t="s">
        <v>215</v>
      </c>
      <c r="C33" s="186">
        <v>-8979.1202190743315</v>
      </c>
      <c r="D33" s="198">
        <v>-6537.9330381596155</v>
      </c>
      <c r="E33" s="186">
        <v>-8618.1885933995436</v>
      </c>
      <c r="F33" s="198">
        <v>-5317.7529527865963</v>
      </c>
      <c r="G33" s="186">
        <v>-6073.123561370001</v>
      </c>
      <c r="I33" s="277"/>
      <c r="J33" s="277"/>
      <c r="K33" s="277"/>
      <c r="L33" s="277"/>
    </row>
    <row r="34" spans="2:12">
      <c r="B34" s="185"/>
      <c r="C34" s="186"/>
      <c r="D34" s="198"/>
      <c r="E34" s="186"/>
      <c r="F34" s="198"/>
      <c r="G34" s="186"/>
      <c r="I34" s="277"/>
      <c r="J34" s="277"/>
      <c r="K34" s="277"/>
      <c r="L34" s="277"/>
    </row>
    <row r="35" spans="2:12" s="89" customFormat="1">
      <c r="B35" s="188" t="s">
        <v>216</v>
      </c>
      <c r="C35" s="181">
        <f>SUM(C30:C33)</f>
        <v>46162.719765201691</v>
      </c>
      <c r="D35" s="196">
        <f>SUM(D30:D33)</f>
        <v>52811.0984353042</v>
      </c>
      <c r="E35" s="181">
        <f>SUM(E30:E33)</f>
        <v>60080.249509725916</v>
      </c>
      <c r="F35" s="196">
        <f>SUM(F30:F33)</f>
        <v>66197.432345841153</v>
      </c>
      <c r="G35" s="181">
        <f>SUM(G30:G33)</f>
        <v>55529.053753848959</v>
      </c>
      <c r="I35" s="277"/>
      <c r="J35" s="277"/>
      <c r="K35" s="277"/>
      <c r="L35" s="277"/>
    </row>
    <row r="36" spans="2:12">
      <c r="B36" s="185"/>
      <c r="C36" s="186"/>
      <c r="D36" s="198"/>
      <c r="E36" s="186"/>
      <c r="F36" s="198"/>
      <c r="G36" s="186"/>
      <c r="I36" s="277"/>
      <c r="J36" s="277"/>
      <c r="K36" s="277"/>
      <c r="L36" s="277"/>
    </row>
    <row r="37" spans="2:12">
      <c r="B37" s="188" t="s">
        <v>155</v>
      </c>
      <c r="C37" s="186"/>
      <c r="D37" s="198"/>
      <c r="E37" s="186"/>
      <c r="F37" s="198"/>
      <c r="G37" s="186"/>
      <c r="I37" s="277"/>
      <c r="J37" s="277"/>
      <c r="K37" s="277"/>
      <c r="L37" s="277"/>
    </row>
    <row r="38" spans="2:12">
      <c r="B38" s="185"/>
      <c r="C38" s="186"/>
      <c r="D38" s="198"/>
      <c r="E38" s="186"/>
      <c r="F38" s="198"/>
      <c r="G38" s="186"/>
      <c r="I38" s="277"/>
      <c r="J38" s="277"/>
      <c r="K38" s="277"/>
      <c r="L38" s="277"/>
    </row>
    <row r="39" spans="2:12">
      <c r="B39" s="185" t="s">
        <v>191</v>
      </c>
      <c r="C39" s="186">
        <v>-37234.712015410529</v>
      </c>
      <c r="D39" s="198">
        <v>-30904.680567882817</v>
      </c>
      <c r="E39" s="186">
        <v>-41489.516310274652</v>
      </c>
      <c r="F39" s="198">
        <v>-33733.867732219493</v>
      </c>
      <c r="G39" s="186">
        <v>-36055.638107871651</v>
      </c>
      <c r="I39" s="277"/>
      <c r="J39" s="277"/>
      <c r="K39" s="277"/>
      <c r="L39" s="277"/>
    </row>
    <row r="40" spans="2:12">
      <c r="B40" s="185" t="s">
        <v>192</v>
      </c>
      <c r="C40" s="186">
        <v>-1931.0421673584569</v>
      </c>
      <c r="D40" s="198">
        <v>-329.85217736729783</v>
      </c>
      <c r="E40" s="186">
        <v>-4000.7701994397307</v>
      </c>
      <c r="F40" s="198">
        <v>-659.82938377057917</v>
      </c>
      <c r="G40" s="186">
        <v>-8086.1531349480792</v>
      </c>
      <c r="I40" s="277"/>
      <c r="J40" s="277"/>
      <c r="K40" s="277"/>
      <c r="L40" s="277"/>
    </row>
    <row r="41" spans="2:12">
      <c r="B41" s="185" t="s">
        <v>156</v>
      </c>
      <c r="C41" s="186">
        <v>11586</v>
      </c>
      <c r="D41" s="198">
        <v>-15970</v>
      </c>
      <c r="E41" s="186">
        <v>-167</v>
      </c>
      <c r="F41" s="198">
        <v>-6272</v>
      </c>
      <c r="G41" s="186">
        <v>-102.18711302999873</v>
      </c>
      <c r="I41" s="277"/>
      <c r="J41" s="277"/>
      <c r="K41" s="277"/>
      <c r="L41" s="277"/>
    </row>
    <row r="42" spans="2:12">
      <c r="B42" s="182" t="s">
        <v>217</v>
      </c>
      <c r="C42" s="361">
        <v>0</v>
      </c>
      <c r="D42" s="198">
        <v>211.90000000000146</v>
      </c>
      <c r="E42" s="186">
        <v>-1048.9999999999673</v>
      </c>
      <c r="F42" s="198">
        <v>-24147.449441015939</v>
      </c>
      <c r="G42" s="186">
        <v>-1539.7447805331321</v>
      </c>
      <c r="I42" s="277"/>
      <c r="J42" s="277"/>
      <c r="K42" s="277"/>
      <c r="L42" s="277"/>
    </row>
    <row r="43" spans="2:12">
      <c r="B43" s="182" t="s">
        <v>283</v>
      </c>
      <c r="C43" s="186">
        <v>2543</v>
      </c>
      <c r="D43" s="362">
        <v>0</v>
      </c>
      <c r="E43" s="361">
        <v>0</v>
      </c>
      <c r="F43" s="362">
        <v>0</v>
      </c>
      <c r="G43" s="361">
        <v>0</v>
      </c>
      <c r="I43" s="277"/>
      <c r="J43" s="277"/>
      <c r="K43" s="277"/>
      <c r="L43" s="277"/>
    </row>
    <row r="44" spans="2:12">
      <c r="B44" s="182" t="s">
        <v>272</v>
      </c>
      <c r="C44" s="361">
        <v>0</v>
      </c>
      <c r="D44" s="198">
        <v>24.000000139999997</v>
      </c>
      <c r="E44" s="186">
        <v>-22.006327505037916</v>
      </c>
      <c r="F44" s="198">
        <v>-99.993672494962084</v>
      </c>
      <c r="G44" s="186">
        <v>-7.2492000000000001E-2</v>
      </c>
      <c r="I44" s="277"/>
      <c r="J44" s="277"/>
      <c r="K44" s="277"/>
      <c r="L44" s="277"/>
    </row>
    <row r="45" spans="2:12">
      <c r="B45" s="182" t="s">
        <v>218</v>
      </c>
      <c r="C45" s="186">
        <v>-49.749947865027934</v>
      </c>
      <c r="D45" s="198">
        <v>-122</v>
      </c>
      <c r="E45" s="220">
        <v>0</v>
      </c>
      <c r="F45" s="221">
        <v>0</v>
      </c>
      <c r="G45" s="361">
        <v>0</v>
      </c>
      <c r="I45" s="277"/>
      <c r="J45" s="277"/>
      <c r="K45" s="277"/>
      <c r="L45" s="277"/>
    </row>
    <row r="46" spans="2:12">
      <c r="B46" s="182" t="s">
        <v>273</v>
      </c>
      <c r="C46" s="361">
        <v>0</v>
      </c>
      <c r="D46" s="198">
        <v>210</v>
      </c>
      <c r="E46" s="220">
        <v>0</v>
      </c>
      <c r="F46" s="221">
        <v>0</v>
      </c>
      <c r="G46" s="361">
        <v>0</v>
      </c>
      <c r="I46" s="277"/>
      <c r="J46" s="277"/>
      <c r="K46" s="277"/>
      <c r="L46" s="277"/>
    </row>
    <row r="47" spans="2:12">
      <c r="B47" s="179"/>
      <c r="C47" s="186"/>
      <c r="D47" s="198"/>
      <c r="E47" s="186"/>
      <c r="F47" s="198"/>
      <c r="G47" s="186"/>
      <c r="I47" s="277"/>
      <c r="J47" s="277"/>
      <c r="K47" s="277"/>
      <c r="L47" s="277"/>
    </row>
    <row r="48" spans="2:12" s="89" customFormat="1">
      <c r="B48" s="190" t="s">
        <v>219</v>
      </c>
      <c r="C48" s="181">
        <f>SUM(C39:C46)</f>
        <v>-25086.504130634014</v>
      </c>
      <c r="D48" s="196">
        <f>SUM(D39:D46)</f>
        <v>-46880.632745110117</v>
      </c>
      <c r="E48" s="181">
        <f>SUM(E39:E46)</f>
        <v>-46728.292837219386</v>
      </c>
      <c r="F48" s="196">
        <f>SUM(F39:F46)</f>
        <v>-64913.140229500976</v>
      </c>
      <c r="G48" s="181">
        <f>SUM(G39:G46)</f>
        <v>-45783.795628382861</v>
      </c>
      <c r="I48" s="277"/>
      <c r="J48" s="277"/>
      <c r="K48" s="277"/>
      <c r="L48" s="277"/>
    </row>
    <row r="49" spans="2:12">
      <c r="B49" s="187"/>
      <c r="C49" s="186"/>
      <c r="D49" s="198"/>
      <c r="E49" s="186"/>
      <c r="F49" s="198"/>
      <c r="G49" s="186"/>
      <c r="I49" s="277"/>
      <c r="J49" s="277"/>
      <c r="K49" s="277"/>
      <c r="L49" s="277"/>
    </row>
    <row r="50" spans="2:12" s="89" customFormat="1">
      <c r="B50" s="188" t="s">
        <v>157</v>
      </c>
      <c r="C50" s="181"/>
      <c r="D50" s="196"/>
      <c r="E50" s="181"/>
      <c r="F50" s="196"/>
      <c r="G50" s="181"/>
      <c r="I50" s="277"/>
      <c r="J50" s="277"/>
      <c r="K50" s="277"/>
      <c r="L50" s="277"/>
    </row>
    <row r="51" spans="2:12">
      <c r="B51" s="185"/>
      <c r="C51" s="186"/>
      <c r="D51" s="198"/>
      <c r="E51" s="186"/>
      <c r="F51" s="198"/>
      <c r="G51" s="186"/>
      <c r="I51" s="277"/>
      <c r="J51" s="277"/>
      <c r="K51" s="277"/>
      <c r="L51" s="277"/>
    </row>
    <row r="52" spans="2:12">
      <c r="B52" s="185" t="s">
        <v>274</v>
      </c>
      <c r="C52" s="186">
        <v>47057.400042814872</v>
      </c>
      <c r="D52" s="198">
        <v>34888.708527197974</v>
      </c>
      <c r="E52" s="186">
        <v>37352.419705415305</v>
      </c>
      <c r="F52" s="198">
        <v>45565.205306883363</v>
      </c>
      <c r="G52" s="186">
        <v>4252.9000930584734</v>
      </c>
      <c r="I52" s="277"/>
      <c r="J52" s="277"/>
      <c r="K52" s="277"/>
      <c r="L52" s="277"/>
    </row>
    <row r="53" spans="2:12">
      <c r="B53" s="187" t="s">
        <v>158</v>
      </c>
      <c r="C53" s="186">
        <v>-60764.785238973724</v>
      </c>
      <c r="D53" s="198">
        <v>-21802.561959739411</v>
      </c>
      <c r="E53" s="186">
        <v>-36108.313800473756</v>
      </c>
      <c r="F53" s="198">
        <v>-44667.05837966167</v>
      </c>
      <c r="G53" s="186">
        <v>-18364.443056437201</v>
      </c>
      <c r="I53" s="277"/>
      <c r="J53" s="277"/>
      <c r="K53" s="277"/>
      <c r="L53" s="277"/>
    </row>
    <row r="54" spans="2:12">
      <c r="B54" s="187" t="s">
        <v>234</v>
      </c>
      <c r="C54" s="186">
        <v>-1110.9799999999996</v>
      </c>
      <c r="D54" s="198">
        <v>-10940</v>
      </c>
      <c r="E54" s="186">
        <v>-2220.0000000000018</v>
      </c>
      <c r="F54" s="362">
        <v>9920.0000000000018</v>
      </c>
      <c r="G54" s="186">
        <v>4300</v>
      </c>
      <c r="I54" s="277"/>
      <c r="J54" s="277"/>
      <c r="K54" s="277"/>
      <c r="L54" s="277"/>
    </row>
    <row r="55" spans="2:12">
      <c r="B55" s="187" t="s">
        <v>159</v>
      </c>
      <c r="C55" s="361">
        <v>0</v>
      </c>
      <c r="D55" s="362">
        <v>0</v>
      </c>
      <c r="E55" s="361">
        <v>0</v>
      </c>
      <c r="F55" s="362">
        <v>0</v>
      </c>
      <c r="G55" s="361">
        <v>1.9000000150981577E-7</v>
      </c>
      <c r="I55" s="277"/>
      <c r="J55" s="277"/>
      <c r="K55" s="277"/>
      <c r="L55" s="277"/>
    </row>
    <row r="56" spans="2:12">
      <c r="B56" s="187" t="s">
        <v>193</v>
      </c>
      <c r="C56" s="361">
        <v>0</v>
      </c>
      <c r="D56" s="198">
        <v>-215</v>
      </c>
      <c r="E56" s="361">
        <v>0</v>
      </c>
      <c r="F56" s="198">
        <v>-329</v>
      </c>
      <c r="G56" s="186">
        <v>-197.49545883999997</v>
      </c>
      <c r="I56" s="277"/>
      <c r="J56" s="277"/>
      <c r="K56" s="277"/>
      <c r="L56" s="277"/>
    </row>
    <row r="57" spans="2:12">
      <c r="B57" s="187" t="s">
        <v>160</v>
      </c>
      <c r="C57" s="186">
        <v>-7251.9443884253342</v>
      </c>
      <c r="D57" s="198">
        <v>-9993.5354721879194</v>
      </c>
      <c r="E57" s="186">
        <v>-8291.5884558410798</v>
      </c>
      <c r="F57" s="198">
        <v>-6814.9509529772104</v>
      </c>
      <c r="G57" s="186">
        <v>-6684.6970872700003</v>
      </c>
      <c r="I57" s="277"/>
      <c r="J57" s="277"/>
      <c r="K57" s="277"/>
      <c r="L57" s="277"/>
    </row>
    <row r="58" spans="2:12">
      <c r="B58" s="187" t="s">
        <v>161</v>
      </c>
      <c r="C58" s="186">
        <v>22</v>
      </c>
      <c r="D58" s="198">
        <v>56</v>
      </c>
      <c r="E58" s="186">
        <v>80</v>
      </c>
      <c r="F58" s="198">
        <v>29</v>
      </c>
      <c r="G58" s="186">
        <v>12.012784693441986</v>
      </c>
      <c r="I58" s="277"/>
      <c r="J58" s="277"/>
      <c r="K58" s="277"/>
      <c r="L58" s="277"/>
    </row>
    <row r="59" spans="2:12">
      <c r="B59" s="187" t="s">
        <v>275</v>
      </c>
      <c r="C59" s="361">
        <v>0</v>
      </c>
      <c r="D59" s="362">
        <v>0</v>
      </c>
      <c r="E59" s="361">
        <v>-4411</v>
      </c>
      <c r="F59" s="362">
        <v>0</v>
      </c>
      <c r="G59" s="186">
        <v>0.25236782000047242</v>
      </c>
      <c r="I59" s="277"/>
      <c r="J59" s="277"/>
      <c r="K59" s="277"/>
      <c r="L59" s="277"/>
    </row>
    <row r="60" spans="2:12">
      <c r="B60" s="185" t="s">
        <v>276</v>
      </c>
      <c r="C60" s="361">
        <v>0</v>
      </c>
      <c r="D60" s="362">
        <v>-131</v>
      </c>
      <c r="E60" s="186">
        <v>-26.419540566055261</v>
      </c>
      <c r="F60" s="362">
        <v>0</v>
      </c>
      <c r="G60" s="361">
        <v>-330.59845891622808</v>
      </c>
      <c r="I60" s="277"/>
      <c r="J60" s="277"/>
      <c r="K60" s="277"/>
      <c r="L60" s="277"/>
    </row>
    <row r="61" spans="2:12">
      <c r="B61" s="185"/>
      <c r="C61" s="186"/>
      <c r="D61" s="198"/>
      <c r="E61" s="186"/>
      <c r="F61" s="198"/>
      <c r="G61" s="186"/>
      <c r="I61" s="277"/>
      <c r="J61" s="277"/>
      <c r="K61" s="277"/>
      <c r="L61" s="277"/>
    </row>
    <row r="62" spans="2:12" s="89" customFormat="1">
      <c r="B62" s="190" t="s">
        <v>162</v>
      </c>
      <c r="C62" s="181">
        <f>SUM(C52:C60)</f>
        <v>-22048.309584584185</v>
      </c>
      <c r="D62" s="196">
        <f>SUM(D52:D60)</f>
        <v>-8137.388904729356</v>
      </c>
      <c r="E62" s="181">
        <f>SUM(E52:E60)</f>
        <v>-13624.902091465588</v>
      </c>
      <c r="F62" s="196">
        <f>SUM(F52:F60)</f>
        <v>3703.1959742444842</v>
      </c>
      <c r="G62" s="181">
        <f>SUM(G52:G60)</f>
        <v>-17012.068815701514</v>
      </c>
      <c r="I62" s="277"/>
      <c r="J62" s="277"/>
      <c r="K62" s="277"/>
      <c r="L62" s="277"/>
    </row>
    <row r="63" spans="2:12">
      <c r="B63" s="188"/>
      <c r="C63" s="186"/>
      <c r="D63" s="198"/>
      <c r="E63" s="186"/>
      <c r="F63" s="198"/>
      <c r="G63" s="186"/>
      <c r="I63" s="277"/>
      <c r="J63" s="277"/>
      <c r="K63" s="277"/>
      <c r="L63" s="277"/>
    </row>
    <row r="64" spans="2:12" ht="22.5">
      <c r="B64" s="283" t="s">
        <v>164</v>
      </c>
      <c r="C64" s="181">
        <f>C62+C48+C35-0.1</f>
        <v>-972.19395001651139</v>
      </c>
      <c r="D64" s="196">
        <f>D62+D48+D35-0.1</f>
        <v>-2207.0232145352725</v>
      </c>
      <c r="E64" s="181">
        <f>E62+E48+E35-0.1</f>
        <v>-273.04541895905425</v>
      </c>
      <c r="F64" s="196">
        <f>F62+F48+F35-0.1</f>
        <v>4987.3880905846581</v>
      </c>
      <c r="G64" s="181">
        <f>G62+G48+G35-0.1</f>
        <v>-7266.9106902354197</v>
      </c>
      <c r="I64" s="277"/>
      <c r="J64" s="277"/>
      <c r="K64" s="277"/>
      <c r="L64" s="277"/>
    </row>
    <row r="65" spans="2:12" s="191" customFormat="1">
      <c r="B65" s="284" t="s">
        <v>163</v>
      </c>
      <c r="C65" s="186">
        <v>680.60631421969094</v>
      </c>
      <c r="D65" s="198">
        <v>-421.14629358003026</v>
      </c>
      <c r="E65" s="186">
        <v>544.01224744907256</v>
      </c>
      <c r="F65" s="198">
        <v>-309.12823125582236</v>
      </c>
      <c r="G65" s="186">
        <v>-109</v>
      </c>
      <c r="I65" s="277"/>
      <c r="J65" s="277"/>
      <c r="K65" s="277"/>
      <c r="L65" s="277"/>
    </row>
    <row r="66" spans="2:12" ht="7.5" customHeight="1">
      <c r="B66" s="185"/>
      <c r="C66" s="186"/>
      <c r="D66" s="198"/>
      <c r="E66" s="186"/>
      <c r="F66" s="198"/>
      <c r="G66" s="186"/>
      <c r="I66" s="277"/>
      <c r="J66" s="277"/>
      <c r="K66" s="277"/>
      <c r="L66" s="277"/>
    </row>
    <row r="67" spans="2:12">
      <c r="B67" s="185" t="s">
        <v>165</v>
      </c>
      <c r="C67" s="186">
        <v>8329.0626030000003</v>
      </c>
      <c r="D67" s="198">
        <v>10957.02222705</v>
      </c>
      <c r="E67" s="186">
        <v>10686.01874881</v>
      </c>
      <c r="F67" s="198">
        <v>6008.0931941600011</v>
      </c>
      <c r="G67" s="186">
        <v>13383.596405940001</v>
      </c>
      <c r="I67" s="277"/>
      <c r="J67" s="277"/>
      <c r="K67" s="277"/>
      <c r="L67" s="277"/>
    </row>
    <row r="68" spans="2:12" s="89" customFormat="1">
      <c r="B68" s="192" t="s">
        <v>166</v>
      </c>
      <c r="C68" s="193">
        <f>C65+C67+C64</f>
        <v>8037.4749672031794</v>
      </c>
      <c r="D68" s="223">
        <f>D65+D67+D64</f>
        <v>8328.8527189346969</v>
      </c>
      <c r="E68" s="193">
        <f>E65+E67+E64</f>
        <v>10956.985577300018</v>
      </c>
      <c r="F68" s="223">
        <f>F65+F67+F64</f>
        <v>10686.353053488838</v>
      </c>
      <c r="G68" s="193">
        <f>G65+G67+G64</f>
        <v>6007.6857157045815</v>
      </c>
      <c r="I68" s="277"/>
      <c r="J68" s="277"/>
      <c r="K68" s="277"/>
      <c r="L68" s="277"/>
    </row>
    <row r="69" spans="2:12">
      <c r="C69" s="194">
        <f>C64+C67-C68+C65</f>
        <v>0</v>
      </c>
      <c r="D69" s="194">
        <f>D64+D67-D68+D65</f>
        <v>0</v>
      </c>
      <c r="E69" s="194">
        <f>E64+E67-E68+E65</f>
        <v>0</v>
      </c>
      <c r="F69" s="199">
        <f>F64+F67-F68+F65</f>
        <v>-9.0949470177292824E-13</v>
      </c>
      <c r="G69" s="194">
        <f>G64+G67-G68+G65</f>
        <v>0</v>
      </c>
    </row>
  </sheetData>
  <mergeCells count="1">
    <mergeCell ref="C7:G7"/>
  </mergeCells>
  <hyperlinks>
    <hyperlink ref="A1" location="Cover!E6" display="INDEX"/>
  </hyperlinks>
  <pageMargins left="0.75" right="0.75" top="0.64" bottom="0.72" header="0.5" footer="0.5"/>
  <pageSetup scale="8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4"/>
  <sheetViews>
    <sheetView showGridLines="0" view="pageBreakPreview" zoomScaleNormal="100" zoomScaleSheetLayoutView="100" workbookViewId="0"/>
  </sheetViews>
  <sheetFormatPr defaultRowHeight="11.25"/>
  <cols>
    <col min="1" max="1" width="7.140625" style="11" customWidth="1"/>
    <col min="2" max="2" width="36.42578125" style="2" customWidth="1"/>
    <col min="3" max="3" width="10.85546875" style="2" customWidth="1"/>
    <col min="4" max="4" width="10.5703125" style="2" customWidth="1"/>
    <col min="5" max="5" width="11.42578125" style="2" customWidth="1"/>
    <col min="6" max="6" width="11.140625" style="2" customWidth="1"/>
    <col min="7" max="7" width="11.42578125" style="2" customWidth="1"/>
    <col min="8" max="8" width="1" style="2" customWidth="1"/>
    <col min="9" max="11" width="9.140625" style="2"/>
    <col min="12" max="12" width="5.7109375" style="2" customWidth="1"/>
    <col min="13" max="16384" width="9.140625" style="2"/>
  </cols>
  <sheetData>
    <row r="1" spans="1:12">
      <c r="A1" s="20" t="s">
        <v>20</v>
      </c>
    </row>
    <row r="3" spans="1:12" ht="12.6" customHeight="1">
      <c r="A3" s="21">
        <v>4</v>
      </c>
      <c r="B3" s="1" t="s">
        <v>173</v>
      </c>
      <c r="C3" s="1"/>
      <c r="D3" s="1"/>
      <c r="E3" s="1"/>
      <c r="F3" s="1"/>
      <c r="G3" s="1"/>
    </row>
    <row r="4" spans="1:12" ht="12.6" customHeight="1">
      <c r="A4" s="22"/>
      <c r="B4" s="1"/>
      <c r="C4" s="1"/>
      <c r="D4" s="1"/>
      <c r="E4" s="1"/>
      <c r="F4" s="1"/>
      <c r="G4" s="1"/>
    </row>
    <row r="5" spans="1:12" ht="12.6" customHeight="1">
      <c r="A5" s="22"/>
      <c r="B5" s="55"/>
      <c r="C5" s="55"/>
      <c r="D5" s="55"/>
      <c r="E5" s="55"/>
      <c r="F5" s="55"/>
      <c r="G5" s="3" t="s">
        <v>175</v>
      </c>
      <c r="H5" s="55"/>
      <c r="I5" s="55"/>
    </row>
    <row r="6" spans="1:12" ht="12.6" customHeight="1">
      <c r="A6" s="22"/>
      <c r="B6" s="127" t="s">
        <v>0</v>
      </c>
      <c r="C6" s="394" t="s">
        <v>1</v>
      </c>
      <c r="D6" s="395"/>
      <c r="E6" s="395"/>
      <c r="F6" s="395"/>
      <c r="G6" s="395"/>
    </row>
    <row r="7" spans="1:12" ht="24.95" customHeight="1">
      <c r="A7" s="22"/>
      <c r="B7" s="127"/>
      <c r="C7" s="126" t="str">
        <f>'Trends file-3'!C8</f>
        <v xml:space="preserve"> Mar 2012</v>
      </c>
      <c r="D7" s="126" t="str">
        <f>'Trends file-3'!D8</f>
        <v xml:space="preserve"> Dec 2011</v>
      </c>
      <c r="E7" s="126" t="str">
        <f>'Trends file-3'!E8</f>
        <v xml:space="preserve"> Sep 2011</v>
      </c>
      <c r="F7" s="126" t="str">
        <f>'Trends file-3'!F8</f>
        <v xml:space="preserve"> Jun 2011</v>
      </c>
      <c r="G7" s="126" t="str">
        <f>'Trends file-3'!G8</f>
        <v xml:space="preserve"> Mar 2011</v>
      </c>
      <c r="I7" s="62"/>
      <c r="J7" s="62"/>
    </row>
    <row r="8" spans="1:12" ht="12.6" customHeight="1">
      <c r="A8" s="22"/>
      <c r="B8" s="121" t="s">
        <v>4</v>
      </c>
      <c r="C8" s="201">
        <v>187294.43298799987</v>
      </c>
      <c r="D8" s="122">
        <v>184766.68221</v>
      </c>
      <c r="E8" s="201">
        <v>172698</v>
      </c>
      <c r="F8" s="122">
        <v>169749</v>
      </c>
      <c r="G8" s="128">
        <v>162929.77696030992</v>
      </c>
      <c r="I8" s="278"/>
      <c r="J8" s="278"/>
      <c r="K8" s="278"/>
      <c r="L8" s="278"/>
    </row>
    <row r="9" spans="1:12" ht="12.6" customHeight="1">
      <c r="A9" s="22"/>
      <c r="B9" s="123" t="s">
        <v>206</v>
      </c>
      <c r="C9" s="202">
        <v>62328.504473000008</v>
      </c>
      <c r="D9" s="124">
        <v>59584.930633999982</v>
      </c>
      <c r="E9" s="202">
        <v>58151</v>
      </c>
      <c r="F9" s="124">
        <v>57058</v>
      </c>
      <c r="G9" s="128">
        <v>54829.575653300017</v>
      </c>
      <c r="I9" s="278"/>
      <c r="J9" s="278"/>
      <c r="K9" s="278"/>
      <c r="L9" s="278"/>
    </row>
    <row r="10" spans="1:12" s="38" customFormat="1">
      <c r="A10" s="40"/>
      <c r="B10" s="319" t="s">
        <v>209</v>
      </c>
      <c r="C10" s="320">
        <f>C9/C8</f>
        <v>0.33278354021869649</v>
      </c>
      <c r="D10" s="321">
        <f>D9/D8</f>
        <v>0.32248741992497126</v>
      </c>
      <c r="E10" s="320">
        <f>E9/E8</f>
        <v>0.336720749516497</v>
      </c>
      <c r="F10" s="321">
        <f>F9/F8</f>
        <v>0.33613158251300451</v>
      </c>
      <c r="G10" s="322">
        <f>G9/G8</f>
        <v>0.33652274419215977</v>
      </c>
      <c r="I10" s="278"/>
      <c r="J10" s="278"/>
      <c r="K10" s="278"/>
      <c r="L10" s="278"/>
    </row>
    <row r="11" spans="1:12">
      <c r="A11" s="22"/>
      <c r="B11" s="123" t="s">
        <v>60</v>
      </c>
      <c r="C11" s="202">
        <v>27646.349890080222</v>
      </c>
      <c r="D11" s="124">
        <v>23739.383882480899</v>
      </c>
      <c r="E11" s="202">
        <v>26311.990358511772</v>
      </c>
      <c r="F11" s="124">
        <v>25743.999999927095</v>
      </c>
      <c r="G11" s="128">
        <v>25127.755654063862</v>
      </c>
      <c r="I11" s="278"/>
      <c r="J11" s="278"/>
      <c r="K11" s="278"/>
      <c r="L11" s="278"/>
    </row>
    <row r="12" spans="1:12" ht="22.5">
      <c r="A12" s="22"/>
      <c r="B12" s="121" t="s">
        <v>58</v>
      </c>
      <c r="C12" s="202">
        <v>53580.649076599868</v>
      </c>
      <c r="D12" s="124">
        <v>51576.009234460049</v>
      </c>
      <c r="E12" s="202">
        <v>49356.039465899979</v>
      </c>
      <c r="F12" s="124">
        <v>50323.795788640004</v>
      </c>
      <c r="G12" s="128">
        <v>48504.704421250026</v>
      </c>
      <c r="I12" s="278"/>
      <c r="J12" s="278"/>
      <c r="K12" s="278"/>
      <c r="L12" s="278"/>
    </row>
    <row r="13" spans="1:12" ht="24.95" customHeight="1">
      <c r="A13" s="22"/>
      <c r="B13" s="121" t="s">
        <v>59</v>
      </c>
      <c r="C13" s="202">
        <v>51757.23907599986</v>
      </c>
      <c r="D13" s="122">
        <v>51707.099920590066</v>
      </c>
      <c r="E13" s="202">
        <v>46965.629105649983</v>
      </c>
      <c r="F13" s="122">
        <v>48507.912483760003</v>
      </c>
      <c r="G13" s="128">
        <v>48003.565956360027</v>
      </c>
      <c r="I13" s="278"/>
      <c r="J13" s="278"/>
      <c r="K13" s="278"/>
      <c r="L13" s="278"/>
    </row>
    <row r="14" spans="1:12" ht="12.6" customHeight="1">
      <c r="A14" s="22"/>
      <c r="B14" s="123" t="s">
        <v>124</v>
      </c>
      <c r="C14" s="202">
        <v>17056.181958080222</v>
      </c>
      <c r="D14" s="122">
        <v>15806.41665307091</v>
      </c>
      <c r="E14" s="202">
        <v>15125.619464161766</v>
      </c>
      <c r="F14" s="122">
        <v>17194.912483687094</v>
      </c>
      <c r="G14" s="128">
        <v>18302.170303823899</v>
      </c>
      <c r="I14" s="278"/>
      <c r="J14" s="278"/>
      <c r="K14" s="278"/>
      <c r="L14" s="278"/>
    </row>
    <row r="15" spans="1:12">
      <c r="A15" s="22"/>
      <c r="B15" s="121" t="s">
        <v>17</v>
      </c>
      <c r="C15" s="202">
        <v>7092.9578149999979</v>
      </c>
      <c r="D15" s="122">
        <v>6980.9474090000003</v>
      </c>
      <c r="E15" s="202">
        <v>6274</v>
      </c>
      <c r="F15" s="122">
        <v>6429</v>
      </c>
      <c r="G15" s="128">
        <v>5710</v>
      </c>
      <c r="I15" s="278"/>
      <c r="J15" s="278"/>
      <c r="K15" s="278"/>
      <c r="L15" s="278"/>
    </row>
    <row r="16" spans="1:12" ht="12.6" customHeight="1">
      <c r="A16" s="22"/>
      <c r="B16" s="121" t="s">
        <v>125</v>
      </c>
      <c r="C16" s="202">
        <v>9962.82414308023</v>
      </c>
      <c r="D16" s="122">
        <v>8825.8692440709056</v>
      </c>
      <c r="E16" s="202">
        <v>8851.6194641617658</v>
      </c>
      <c r="F16" s="122">
        <v>10765.912483687094</v>
      </c>
      <c r="G16" s="128">
        <v>12592.170303823901</v>
      </c>
      <c r="I16" s="278"/>
      <c r="J16" s="278"/>
      <c r="K16" s="278"/>
      <c r="L16" s="278"/>
    </row>
    <row r="17" spans="1:12" ht="12.6" customHeight="1">
      <c r="A17" s="22"/>
      <c r="B17" s="121" t="s">
        <v>18</v>
      </c>
      <c r="C17" s="202">
        <v>-117.05651699999999</v>
      </c>
      <c r="D17" s="122">
        <v>-1395.5697630000004</v>
      </c>
      <c r="E17" s="202">
        <v>-1374</v>
      </c>
      <c r="F17" s="122">
        <v>-1288</v>
      </c>
      <c r="G17" s="128">
        <v>-714</v>
      </c>
      <c r="I17" s="278"/>
      <c r="J17" s="278"/>
      <c r="K17" s="278"/>
      <c r="L17" s="278"/>
    </row>
    <row r="18" spans="1:12" s="1" customFormat="1">
      <c r="A18" s="23"/>
      <c r="B18" s="121" t="s">
        <v>126</v>
      </c>
      <c r="C18" s="202">
        <v>10058.84074208012</v>
      </c>
      <c r="D18" s="122">
        <v>10113.108702539919</v>
      </c>
      <c r="E18" s="202">
        <v>10269.917309692766</v>
      </c>
      <c r="F18" s="122">
        <v>12151.612483687095</v>
      </c>
      <c r="G18" s="128">
        <v>14007.170303823899</v>
      </c>
      <c r="I18" s="278"/>
      <c r="J18" s="278"/>
      <c r="K18" s="278"/>
      <c r="L18" s="278"/>
    </row>
    <row r="19" spans="1:12" s="1" customFormat="1">
      <c r="A19" s="23"/>
      <c r="B19" s="121" t="s">
        <v>198</v>
      </c>
      <c r="C19" s="202">
        <v>23801.302808</v>
      </c>
      <c r="D19" s="122">
        <v>21232.663054999997</v>
      </c>
      <c r="E19" s="202">
        <v>47287.016915</v>
      </c>
      <c r="F19" s="122">
        <v>43483.240403000003</v>
      </c>
      <c r="G19" s="128">
        <v>45482.787308955718</v>
      </c>
      <c r="I19" s="278"/>
      <c r="J19" s="278"/>
      <c r="K19" s="278"/>
      <c r="L19" s="278"/>
    </row>
    <row r="20" spans="1:12" s="1" customFormat="1">
      <c r="A20" s="23"/>
      <c r="B20" s="121" t="s">
        <v>199</v>
      </c>
      <c r="C20" s="202">
        <f>C9-C19+0.5</f>
        <v>38527.701665000008</v>
      </c>
      <c r="D20" s="122">
        <f>D9-D19</f>
        <v>38352.267578999985</v>
      </c>
      <c r="E20" s="202">
        <f>E9-E19</f>
        <v>10863.983085</v>
      </c>
      <c r="F20" s="122">
        <f>F9-F19</f>
        <v>13574.759596999997</v>
      </c>
      <c r="G20" s="128">
        <f>G9-G19</f>
        <v>9346.7883443442988</v>
      </c>
      <c r="I20" s="278"/>
      <c r="J20" s="278"/>
      <c r="K20" s="278"/>
      <c r="L20" s="278"/>
    </row>
    <row r="21" spans="1:12">
      <c r="B21" s="303" t="s">
        <v>220</v>
      </c>
      <c r="C21" s="304">
        <v>1776559.9077443755</v>
      </c>
      <c r="D21" s="305">
        <v>1779104.9023731274</v>
      </c>
      <c r="E21" s="304">
        <v>1700728.1071125402</v>
      </c>
      <c r="F21" s="305">
        <v>1629756.0981627218</v>
      </c>
      <c r="G21" s="273">
        <v>1602712.7960745178</v>
      </c>
    </row>
    <row r="22" spans="1:12" s="38" customFormat="1" ht="12.6" customHeight="1">
      <c r="A22" s="40"/>
      <c r="B22" s="49"/>
      <c r="C22" s="41"/>
      <c r="D22" s="41"/>
    </row>
    <row r="23" spans="1:12" s="38" customFormat="1" ht="12.6" customHeight="1">
      <c r="A23" s="40"/>
      <c r="B23" s="49"/>
      <c r="C23" s="49"/>
      <c r="D23" s="41"/>
      <c r="E23" s="41"/>
      <c r="F23" s="41"/>
      <c r="G23" s="41"/>
    </row>
    <row r="24" spans="1:12" ht="12.6" customHeight="1">
      <c r="A24" s="21">
        <v>4.0999999999999996</v>
      </c>
      <c r="B24" s="1" t="s">
        <v>127</v>
      </c>
      <c r="C24" s="1"/>
      <c r="D24" s="1"/>
      <c r="E24" s="1"/>
      <c r="F24" s="1"/>
      <c r="G24" s="1"/>
    </row>
    <row r="25" spans="1:12" ht="12.6" customHeight="1">
      <c r="A25" s="21"/>
      <c r="B25" s="1"/>
      <c r="C25" s="1"/>
      <c r="D25" s="1"/>
      <c r="E25" s="1"/>
      <c r="F25" s="1"/>
      <c r="G25" s="1"/>
    </row>
    <row r="26" spans="1:12" ht="12.6" customHeight="1">
      <c r="A26" s="21"/>
      <c r="B26" s="323" t="s">
        <v>235</v>
      </c>
      <c r="C26" s="1"/>
      <c r="D26" s="1"/>
      <c r="E26" s="1"/>
      <c r="F26" s="1"/>
      <c r="G26" s="1"/>
    </row>
    <row r="27" spans="1:12" ht="12.6" customHeight="1">
      <c r="A27" s="22"/>
      <c r="B27" s="1"/>
      <c r="C27" s="1"/>
      <c r="D27" s="1"/>
      <c r="E27" s="1"/>
      <c r="F27" s="1"/>
      <c r="G27" s="1"/>
    </row>
    <row r="28" spans="1:12" ht="12.6" customHeight="1">
      <c r="A28" s="21">
        <v>4.2</v>
      </c>
      <c r="B28" s="1" t="s">
        <v>265</v>
      </c>
      <c r="C28" s="1"/>
      <c r="D28" s="1"/>
      <c r="E28" s="1"/>
      <c r="F28" s="1"/>
      <c r="G28" s="1"/>
    </row>
    <row r="29" spans="1:12" ht="12.6" customHeight="1">
      <c r="A29" s="22"/>
      <c r="B29" s="125"/>
      <c r="H29" s="1"/>
    </row>
    <row r="30" spans="1:12" ht="12.6" customHeight="1">
      <c r="A30" s="22"/>
      <c r="D30" s="388" t="s">
        <v>175</v>
      </c>
      <c r="E30" s="389"/>
      <c r="F30" s="389"/>
      <c r="G30" s="389"/>
      <c r="H30" s="37"/>
      <c r="I30" s="37"/>
      <c r="J30" s="37"/>
      <c r="K30" s="37"/>
      <c r="L30" s="3"/>
    </row>
    <row r="31" spans="1:12" ht="12.6" customHeight="1">
      <c r="A31" s="22"/>
      <c r="B31" s="390" t="s">
        <v>0</v>
      </c>
      <c r="C31" s="385" t="s">
        <v>1</v>
      </c>
      <c r="D31" s="386"/>
      <c r="E31" s="386"/>
      <c r="F31" s="386"/>
      <c r="G31" s="387"/>
      <c r="H31" s="384"/>
      <c r="I31" s="384"/>
      <c r="J31" s="384"/>
      <c r="K31" s="384"/>
      <c r="L31" s="384"/>
    </row>
    <row r="32" spans="1:12" ht="24.95" customHeight="1">
      <c r="A32" s="22"/>
      <c r="B32" s="390"/>
      <c r="C32" s="126" t="str">
        <f>C7</f>
        <v xml:space="preserve"> Mar 2012</v>
      </c>
      <c r="D32" s="126" t="str">
        <f>D7</f>
        <v xml:space="preserve"> Dec 2011</v>
      </c>
      <c r="E32" s="126" t="str">
        <f>E7</f>
        <v xml:space="preserve"> Sep 2011</v>
      </c>
      <c r="F32" s="126" t="str">
        <f>F7</f>
        <v xml:space="preserve"> Jun 2011</v>
      </c>
      <c r="G32" s="126" t="str">
        <f>G7</f>
        <v xml:space="preserve"> Mar 2011</v>
      </c>
      <c r="H32" s="9"/>
      <c r="I32" s="9"/>
      <c r="J32" s="9"/>
      <c r="K32" s="9"/>
      <c r="L32" s="9"/>
    </row>
    <row r="33" spans="1:12" ht="12.6" customHeight="1">
      <c r="A33" s="22"/>
      <c r="B33" s="2" t="s">
        <v>4</v>
      </c>
      <c r="C33" s="53">
        <v>105096.04245999997</v>
      </c>
      <c r="D33" s="291">
        <v>101763.76492400002</v>
      </c>
      <c r="E33" s="53">
        <v>97827</v>
      </c>
      <c r="F33" s="291">
        <v>98404</v>
      </c>
      <c r="G33" s="53">
        <v>95223.705840479975</v>
      </c>
      <c r="H33" s="5"/>
      <c r="I33" s="278"/>
      <c r="J33" s="278"/>
      <c r="K33" s="278"/>
      <c r="L33" s="278"/>
    </row>
    <row r="34" spans="1:12" ht="12.6" customHeight="1">
      <c r="A34" s="22"/>
      <c r="B34" s="2" t="s">
        <v>206</v>
      </c>
      <c r="C34" s="51">
        <v>35718.670540999941</v>
      </c>
      <c r="D34" s="292">
        <v>34431.302716220001</v>
      </c>
      <c r="E34" s="51">
        <v>32925.549880779989</v>
      </c>
      <c r="F34" s="292">
        <v>33614</v>
      </c>
      <c r="G34" s="51">
        <v>31969.51876366002</v>
      </c>
      <c r="H34" s="5"/>
      <c r="I34" s="278"/>
      <c r="J34" s="278"/>
      <c r="K34" s="278"/>
      <c r="L34" s="278"/>
    </row>
    <row r="35" spans="1:12" s="1" customFormat="1">
      <c r="A35" s="23"/>
      <c r="B35" s="324" t="s">
        <v>209</v>
      </c>
      <c r="C35" s="325">
        <f>C34/C33</f>
        <v>0.33986694175087162</v>
      </c>
      <c r="D35" s="326">
        <f>D34/D33</f>
        <v>0.33834540950734526</v>
      </c>
      <c r="E35" s="325">
        <f>E34/E33</f>
        <v>0.33656914635816276</v>
      </c>
      <c r="F35" s="326">
        <f>F34/F33</f>
        <v>0.34159180521117027</v>
      </c>
      <c r="G35" s="325">
        <f>G34/G33</f>
        <v>0.33573067212082447</v>
      </c>
      <c r="H35" s="10"/>
      <c r="I35" s="278"/>
      <c r="J35" s="278"/>
      <c r="K35" s="278"/>
      <c r="L35" s="278"/>
    </row>
    <row r="36" spans="1:12" ht="12.6" customHeight="1">
      <c r="A36" s="22"/>
      <c r="B36" s="6" t="s">
        <v>22</v>
      </c>
      <c r="C36" s="51">
        <v>21438.205639353582</v>
      </c>
      <c r="D36" s="292">
        <v>20176.351274224733</v>
      </c>
      <c r="E36" s="51">
        <v>19775.239045857219</v>
      </c>
      <c r="F36" s="292">
        <v>20852.781111614895</v>
      </c>
      <c r="G36" s="51">
        <v>20557.271052341079</v>
      </c>
      <c r="H36" s="5"/>
      <c r="I36" s="278"/>
      <c r="J36" s="278"/>
      <c r="K36" s="278"/>
      <c r="L36" s="278"/>
    </row>
    <row r="37" spans="1:12" s="1" customFormat="1">
      <c r="A37" s="23"/>
      <c r="B37" s="249" t="s">
        <v>198</v>
      </c>
      <c r="C37" s="289">
        <v>4654.7355700000044</v>
      </c>
      <c r="D37" s="293">
        <v>1837.6250609999952</v>
      </c>
      <c r="E37" s="289">
        <v>12011.484967</v>
      </c>
      <c r="F37" s="293">
        <v>13451.908551</v>
      </c>
      <c r="G37" s="289">
        <v>16699.258653026016</v>
      </c>
      <c r="H37" s="10"/>
      <c r="I37" s="278"/>
      <c r="J37" s="278"/>
      <c r="K37" s="278"/>
      <c r="L37" s="278"/>
    </row>
    <row r="38" spans="1:12" s="1" customFormat="1">
      <c r="A38" s="23"/>
      <c r="B38" s="249" t="s">
        <v>199</v>
      </c>
      <c r="C38" s="287">
        <f>C34-C37</f>
        <v>31063.934970999937</v>
      </c>
      <c r="D38" s="294">
        <f>D34-D37</f>
        <v>32593.677655220006</v>
      </c>
      <c r="E38" s="287">
        <f>E34-E37</f>
        <v>20914.064913779988</v>
      </c>
      <c r="F38" s="294">
        <f>F34-F37</f>
        <v>20162.091449</v>
      </c>
      <c r="G38" s="287">
        <f>G34-G37</f>
        <v>15270.260110634004</v>
      </c>
      <c r="H38" s="10"/>
      <c r="I38" s="278"/>
      <c r="J38" s="278"/>
      <c r="K38" s="278"/>
      <c r="L38" s="278"/>
    </row>
    <row r="39" spans="1:12" s="1" customFormat="1">
      <c r="A39" s="23"/>
      <c r="B39" s="288" t="s">
        <v>220</v>
      </c>
      <c r="C39" s="290">
        <v>643292.05716242525</v>
      </c>
      <c r="D39" s="295">
        <v>638939.77064542531</v>
      </c>
      <c r="E39" s="290">
        <v>631215.32392047532</v>
      </c>
      <c r="F39" s="295">
        <v>619273.35041330522</v>
      </c>
      <c r="G39" s="290">
        <v>606338.40830788203</v>
      </c>
      <c r="H39" s="10"/>
      <c r="I39" s="278"/>
      <c r="J39" s="278"/>
      <c r="K39" s="278"/>
      <c r="L39" s="278"/>
    </row>
    <row r="40" spans="1:12">
      <c r="A40" s="22"/>
      <c r="B40" s="38"/>
      <c r="C40" s="38"/>
    </row>
    <row r="41" spans="1:12">
      <c r="A41" s="22"/>
      <c r="B41" s="38"/>
      <c r="C41" s="38"/>
    </row>
    <row r="42" spans="1:12">
      <c r="A42" s="22"/>
    </row>
    <row r="43" spans="1:12" ht="12.6" customHeight="1">
      <c r="A43" s="21">
        <v>4.3</v>
      </c>
      <c r="B43" s="1" t="s">
        <v>266</v>
      </c>
      <c r="C43" s="1"/>
      <c r="D43" s="1"/>
      <c r="E43" s="1"/>
      <c r="F43" s="1"/>
      <c r="G43" s="1"/>
    </row>
    <row r="44" spans="1:12" ht="12.6" customHeight="1">
      <c r="A44" s="22"/>
      <c r="H44" s="1"/>
    </row>
    <row r="45" spans="1:12" ht="12.6" customHeight="1">
      <c r="A45" s="22"/>
      <c r="G45" s="3" t="s">
        <v>175</v>
      </c>
      <c r="L45" s="3"/>
    </row>
    <row r="46" spans="1:12" ht="12.6" customHeight="1">
      <c r="A46" s="22"/>
      <c r="B46" s="390" t="s">
        <v>0</v>
      </c>
      <c r="C46" s="385" t="s">
        <v>1</v>
      </c>
      <c r="D46" s="386"/>
      <c r="E46" s="386"/>
      <c r="F46" s="386"/>
      <c r="G46" s="387"/>
      <c r="H46" s="384"/>
      <c r="I46" s="384"/>
      <c r="J46" s="384"/>
      <c r="K46" s="384"/>
      <c r="L46" s="384"/>
    </row>
    <row r="47" spans="1:12" ht="24.95" customHeight="1">
      <c r="A47" s="22"/>
      <c r="B47" s="390"/>
      <c r="C47" s="126" t="str">
        <f>C32</f>
        <v xml:space="preserve"> Mar 2012</v>
      </c>
      <c r="D47" s="126" t="str">
        <f>D32</f>
        <v xml:space="preserve"> Dec 2011</v>
      </c>
      <c r="E47" s="126" t="str">
        <f>E32</f>
        <v xml:space="preserve"> Sep 2011</v>
      </c>
      <c r="F47" s="126" t="str">
        <f>F32</f>
        <v xml:space="preserve"> Jun 2011</v>
      </c>
      <c r="G47" s="126" t="str">
        <f>G32</f>
        <v xml:space="preserve"> Mar 2011</v>
      </c>
      <c r="H47" s="9"/>
      <c r="I47" s="9"/>
      <c r="J47" s="9"/>
      <c r="K47" s="9"/>
      <c r="L47" s="9"/>
    </row>
    <row r="48" spans="1:12" ht="12.6" customHeight="1">
      <c r="A48" s="22"/>
      <c r="B48" s="2" t="s">
        <v>4</v>
      </c>
      <c r="C48" s="53">
        <v>9158.6716390000038</v>
      </c>
      <c r="D48" s="291">
        <v>9127.5748209999983</v>
      </c>
      <c r="E48" s="53">
        <v>9528</v>
      </c>
      <c r="F48" s="291">
        <v>9457</v>
      </c>
      <c r="G48" s="53">
        <v>9178</v>
      </c>
      <c r="H48" s="5"/>
      <c r="I48" s="278"/>
      <c r="J48" s="278"/>
      <c r="K48" s="278"/>
      <c r="L48" s="278"/>
    </row>
    <row r="49" spans="1:12" ht="12.6" customHeight="1">
      <c r="A49" s="22"/>
      <c r="B49" s="2" t="s">
        <v>206</v>
      </c>
      <c r="C49" s="51">
        <v>3753.7943999999989</v>
      </c>
      <c r="D49" s="292">
        <v>3542.128273999997</v>
      </c>
      <c r="E49" s="51">
        <v>4213</v>
      </c>
      <c r="F49" s="292">
        <v>4304</v>
      </c>
      <c r="G49" s="51">
        <v>4195.3225749900021</v>
      </c>
      <c r="H49" s="5"/>
      <c r="I49" s="278"/>
      <c r="J49" s="278"/>
      <c r="K49" s="278"/>
      <c r="L49" s="278"/>
    </row>
    <row r="50" spans="1:12" ht="12.6" customHeight="1">
      <c r="A50" s="22"/>
      <c r="B50" s="324" t="s">
        <v>209</v>
      </c>
      <c r="C50" s="325">
        <f>C49/C48</f>
        <v>0.40986231933628531</v>
      </c>
      <c r="D50" s="326">
        <f>D49/D48</f>
        <v>0.3880689387339285</v>
      </c>
      <c r="E50" s="325">
        <f>E49/E48</f>
        <v>0.44217044500419816</v>
      </c>
      <c r="F50" s="326">
        <f>F49/F48</f>
        <v>0.45511261499418421</v>
      </c>
      <c r="G50" s="325">
        <f>G49/G48</f>
        <v>0.4571064038995426</v>
      </c>
      <c r="H50" s="5"/>
      <c r="I50" s="278"/>
      <c r="J50" s="278"/>
      <c r="K50" s="278"/>
      <c r="L50" s="278"/>
    </row>
    <row r="51" spans="1:12" s="1" customFormat="1">
      <c r="A51" s="23"/>
      <c r="B51" s="6" t="s">
        <v>22</v>
      </c>
      <c r="C51" s="51">
        <v>1516.9847417368765</v>
      </c>
      <c r="D51" s="292">
        <v>1286.6424921735306</v>
      </c>
      <c r="E51" s="51">
        <v>2126.1250081735361</v>
      </c>
      <c r="F51" s="292">
        <v>2220.264953736867</v>
      </c>
      <c r="G51" s="51">
        <v>2149.4048993001998</v>
      </c>
      <c r="H51" s="10"/>
      <c r="I51" s="278"/>
      <c r="J51" s="278"/>
      <c r="K51" s="278"/>
      <c r="L51" s="278"/>
    </row>
    <row r="52" spans="1:12" s="1" customFormat="1">
      <c r="A52" s="23"/>
      <c r="B52" s="249" t="s">
        <v>198</v>
      </c>
      <c r="C52" s="289">
        <v>1585.5753749999972</v>
      </c>
      <c r="D52" s="293">
        <v>1509.8428800000006</v>
      </c>
      <c r="E52" s="289">
        <v>1347.5576269999997</v>
      </c>
      <c r="F52" s="293">
        <v>3112.9621590000002</v>
      </c>
      <c r="G52" s="289">
        <v>2322.4265693399921</v>
      </c>
      <c r="H52" s="10"/>
      <c r="I52" s="278"/>
      <c r="J52" s="278"/>
      <c r="K52" s="278"/>
      <c r="L52" s="278"/>
    </row>
    <row r="53" spans="1:12" s="1" customFormat="1">
      <c r="A53" s="23"/>
      <c r="B53" s="249" t="s">
        <v>199</v>
      </c>
      <c r="C53" s="287">
        <f>C49-C52</f>
        <v>2168.2190250000017</v>
      </c>
      <c r="D53" s="294">
        <f>D49-D52</f>
        <v>2032.2853939999964</v>
      </c>
      <c r="E53" s="287">
        <f>E49-E52</f>
        <v>2865.4423730000003</v>
      </c>
      <c r="F53" s="294">
        <f>F49-F52</f>
        <v>1191.0378409999998</v>
      </c>
      <c r="G53" s="287">
        <f>G49-G52</f>
        <v>1872.89600565001</v>
      </c>
      <c r="H53" s="10"/>
      <c r="I53" s="278"/>
      <c r="J53" s="278"/>
      <c r="K53" s="278"/>
      <c r="L53" s="278"/>
    </row>
    <row r="54" spans="1:12" s="1" customFormat="1">
      <c r="A54" s="23"/>
      <c r="B54" s="288" t="s">
        <v>220</v>
      </c>
      <c r="C54" s="290">
        <v>128884.16107478429</v>
      </c>
      <c r="D54" s="295">
        <v>126857.36163712431</v>
      </c>
      <c r="E54" s="290">
        <v>124905.29208340429</v>
      </c>
      <c r="F54" s="295">
        <v>123086.8704966543</v>
      </c>
      <c r="G54" s="290">
        <v>119691.38174327429</v>
      </c>
      <c r="H54" s="10"/>
      <c r="I54" s="278"/>
      <c r="J54" s="278"/>
      <c r="K54" s="278"/>
      <c r="L54" s="278"/>
    </row>
    <row r="55" spans="1:12">
      <c r="A55" s="22"/>
    </row>
    <row r="56" spans="1:12">
      <c r="A56" s="22"/>
    </row>
    <row r="57" spans="1:12">
      <c r="A57" s="22"/>
    </row>
    <row r="58" spans="1:12">
      <c r="A58" s="21">
        <v>4.4000000000000004</v>
      </c>
      <c r="B58" s="1" t="s">
        <v>267</v>
      </c>
      <c r="C58" s="1"/>
      <c r="D58" s="1"/>
      <c r="E58" s="1"/>
      <c r="F58" s="1"/>
      <c r="G58" s="1"/>
    </row>
    <row r="59" spans="1:12">
      <c r="A59" s="22"/>
    </row>
    <row r="60" spans="1:12">
      <c r="A60" s="22"/>
      <c r="G60" s="3" t="s">
        <v>175</v>
      </c>
    </row>
    <row r="61" spans="1:12">
      <c r="A61" s="22"/>
      <c r="B61" s="390" t="s">
        <v>0</v>
      </c>
      <c r="C61" s="385" t="s">
        <v>1</v>
      </c>
      <c r="D61" s="386"/>
      <c r="E61" s="386"/>
      <c r="F61" s="386"/>
      <c r="G61" s="387"/>
    </row>
    <row r="62" spans="1:12">
      <c r="A62" s="22"/>
      <c r="B62" s="390"/>
      <c r="C62" s="126" t="str">
        <f>C47</f>
        <v xml:space="preserve"> Mar 2012</v>
      </c>
      <c r="D62" s="126" t="str">
        <f>D47</f>
        <v xml:space="preserve"> Dec 2011</v>
      </c>
      <c r="E62" s="126" t="str">
        <f>E47</f>
        <v xml:space="preserve"> Sep 2011</v>
      </c>
      <c r="F62" s="126" t="str">
        <f>F47</f>
        <v xml:space="preserve"> Jun 2011</v>
      </c>
      <c r="G62" s="126" t="str">
        <f>G47</f>
        <v xml:space="preserve"> Mar 2011</v>
      </c>
    </row>
    <row r="63" spans="1:12">
      <c r="A63" s="22"/>
      <c r="B63" s="2" t="s">
        <v>4</v>
      </c>
      <c r="C63" s="53">
        <v>3564.6483389999994</v>
      </c>
      <c r="D63" s="291">
        <v>3326.5747299999998</v>
      </c>
      <c r="E63" s="53">
        <v>3135</v>
      </c>
      <c r="F63" s="291">
        <v>2934</v>
      </c>
      <c r="G63" s="53">
        <v>2555</v>
      </c>
    </row>
    <row r="64" spans="1:12">
      <c r="A64" s="22"/>
      <c r="B64" s="2" t="s">
        <v>206</v>
      </c>
      <c r="C64" s="51">
        <v>208.74756399999984</v>
      </c>
      <c r="D64" s="292">
        <v>90.279830189999586</v>
      </c>
      <c r="E64" s="51">
        <v>116.45979781000005</v>
      </c>
      <c r="F64" s="292">
        <v>50</v>
      </c>
      <c r="G64" s="51">
        <v>158</v>
      </c>
    </row>
    <row r="65" spans="1:12">
      <c r="A65" s="22"/>
      <c r="B65" s="324" t="s">
        <v>209</v>
      </c>
      <c r="C65" s="325">
        <f>C64/C63</f>
        <v>5.856049297097294E-2</v>
      </c>
      <c r="D65" s="326">
        <f>D64/D63</f>
        <v>2.7138975528140201E-2</v>
      </c>
      <c r="E65" s="325">
        <f>E64/E63</f>
        <v>3.7148260864433832E-2</v>
      </c>
      <c r="F65" s="326">
        <f>F64/F63</f>
        <v>1.7041581458759374E-2</v>
      </c>
      <c r="G65" s="325">
        <f>G64/G63</f>
        <v>6.1839530332681018E-2</v>
      </c>
    </row>
    <row r="66" spans="1:12">
      <c r="A66" s="23"/>
      <c r="B66" s="6" t="s">
        <v>22</v>
      </c>
      <c r="C66" s="51">
        <v>-1943.6416760000011</v>
      </c>
      <c r="D66" s="292">
        <v>-1954.5940968099999</v>
      </c>
      <c r="E66" s="51">
        <v>-1805.5402021900009</v>
      </c>
      <c r="F66" s="292">
        <v>-1494</v>
      </c>
      <c r="G66" s="51">
        <v>-1460</v>
      </c>
    </row>
    <row r="67" spans="1:12">
      <c r="A67" s="23"/>
      <c r="B67" s="249" t="s">
        <v>198</v>
      </c>
      <c r="C67" s="289">
        <v>980.83917600000041</v>
      </c>
      <c r="D67" s="293">
        <v>1503.4562839999994</v>
      </c>
      <c r="E67" s="289">
        <v>2610.2788509999996</v>
      </c>
      <c r="F67" s="293">
        <v>3013.9609260000002</v>
      </c>
      <c r="G67" s="289">
        <v>1987.4523963139345</v>
      </c>
    </row>
    <row r="68" spans="1:12">
      <c r="A68" s="23"/>
      <c r="B68" s="249" t="s">
        <v>199</v>
      </c>
      <c r="C68" s="51">
        <f>C64-C67</f>
        <v>-772.09161200000062</v>
      </c>
      <c r="D68" s="292">
        <f>D64-D67</f>
        <v>-1413.1764538099999</v>
      </c>
      <c r="E68" s="51">
        <f>E64-E67</f>
        <v>-2493.8190531899995</v>
      </c>
      <c r="F68" s="292">
        <f>F64-F67</f>
        <v>-2963.9609260000002</v>
      </c>
      <c r="G68" s="51">
        <f>G64-G67</f>
        <v>-1829.4523963139345</v>
      </c>
    </row>
    <row r="69" spans="1:12">
      <c r="A69" s="23"/>
      <c r="B69" s="288" t="s">
        <v>220</v>
      </c>
      <c r="C69" s="290">
        <v>32980.150347000003</v>
      </c>
      <c r="D69" s="295">
        <v>32585.611498000006</v>
      </c>
      <c r="E69" s="290">
        <v>31522</v>
      </c>
      <c r="F69" s="295">
        <v>29294.143042609998</v>
      </c>
      <c r="G69" s="290">
        <v>26917.844675310003</v>
      </c>
    </row>
    <row r="70" spans="1:12">
      <c r="A70" s="22"/>
    </row>
    <row r="71" spans="1:12">
      <c r="A71" s="22"/>
    </row>
    <row r="72" spans="1:12">
      <c r="A72" s="22"/>
    </row>
    <row r="73" spans="1:12">
      <c r="A73" s="22"/>
      <c r="B73" s="323" t="s">
        <v>237</v>
      </c>
    </row>
    <row r="74" spans="1:12">
      <c r="A74" s="22"/>
    </row>
    <row r="75" spans="1:12" ht="12.6" customHeight="1">
      <c r="A75" s="21">
        <v>4.5</v>
      </c>
      <c r="B75" s="1" t="s">
        <v>284</v>
      </c>
      <c r="C75" s="1"/>
      <c r="D75" s="1"/>
      <c r="E75" s="1"/>
      <c r="F75" s="1"/>
      <c r="G75" s="1"/>
    </row>
    <row r="76" spans="1:12" ht="12.6" customHeight="1">
      <c r="A76" s="22"/>
      <c r="H76" s="1"/>
    </row>
    <row r="77" spans="1:12" ht="12.6" customHeight="1">
      <c r="A77" s="22"/>
      <c r="G77" s="3" t="s">
        <v>175</v>
      </c>
      <c r="L77" s="3"/>
    </row>
    <row r="78" spans="1:12" ht="12.6" customHeight="1">
      <c r="A78" s="22"/>
      <c r="B78" s="390" t="s">
        <v>0</v>
      </c>
      <c r="C78" s="385" t="s">
        <v>1</v>
      </c>
      <c r="D78" s="386"/>
      <c r="E78" s="386"/>
      <c r="F78" s="386"/>
      <c r="G78" s="387"/>
      <c r="H78" s="384"/>
      <c r="I78" s="384"/>
      <c r="J78" s="384"/>
      <c r="K78" s="384"/>
      <c r="L78" s="384"/>
    </row>
    <row r="79" spans="1:12" ht="24.95" customHeight="1">
      <c r="A79" s="22"/>
      <c r="B79" s="390"/>
      <c r="C79" s="126" t="str">
        <f>C62</f>
        <v xml:space="preserve"> Mar 2012</v>
      </c>
      <c r="D79" s="126" t="str">
        <f>D62</f>
        <v xml:space="preserve"> Dec 2011</v>
      </c>
      <c r="E79" s="126" t="str">
        <f>E62</f>
        <v xml:space="preserve"> Sep 2011</v>
      </c>
      <c r="F79" s="126" t="str">
        <f>F62</f>
        <v xml:space="preserve"> Jun 2011</v>
      </c>
      <c r="G79" s="126" t="str">
        <f>G62</f>
        <v xml:space="preserve"> Mar 2011</v>
      </c>
      <c r="H79" s="9"/>
      <c r="I79" s="9"/>
      <c r="J79" s="9"/>
      <c r="K79" s="9"/>
      <c r="L79" s="9"/>
    </row>
    <row r="80" spans="1:12" ht="12.6" customHeight="1">
      <c r="A80" s="22"/>
      <c r="B80" s="2" t="s">
        <v>4</v>
      </c>
      <c r="C80" s="53">
        <v>11208.692946000001</v>
      </c>
      <c r="D80" s="291">
        <v>11880.926189999998</v>
      </c>
      <c r="E80" s="53">
        <v>11042</v>
      </c>
      <c r="F80" s="291">
        <v>10410</v>
      </c>
      <c r="G80" s="53">
        <v>10221.212350600003</v>
      </c>
      <c r="H80" s="5"/>
      <c r="I80" s="278"/>
      <c r="J80" s="278"/>
      <c r="K80" s="278"/>
      <c r="L80" s="278"/>
    </row>
    <row r="81" spans="1:12" ht="12.6" customHeight="1">
      <c r="A81" s="22"/>
      <c r="B81" s="2" t="s">
        <v>206</v>
      </c>
      <c r="C81" s="51">
        <v>1630.6641220000047</v>
      </c>
      <c r="D81" s="292">
        <v>2007.831390999997</v>
      </c>
      <c r="E81" s="51">
        <v>2371</v>
      </c>
      <c r="F81" s="292">
        <v>2303</v>
      </c>
      <c r="G81" s="51">
        <v>2661.0710075999996</v>
      </c>
      <c r="H81" s="5"/>
      <c r="I81" s="278"/>
      <c r="J81" s="278"/>
      <c r="K81" s="278"/>
      <c r="L81" s="278"/>
    </row>
    <row r="82" spans="1:12" ht="12.6" customHeight="1">
      <c r="A82" s="22"/>
      <c r="B82" s="324" t="s">
        <v>209</v>
      </c>
      <c r="C82" s="325">
        <f>C81/C80</f>
        <v>0.14548209410821025</v>
      </c>
      <c r="D82" s="326">
        <f>D81/D80</f>
        <v>0.1689962010444909</v>
      </c>
      <c r="E82" s="325">
        <f>E81/E80</f>
        <v>0.21472559318963955</v>
      </c>
      <c r="F82" s="326">
        <f>F81/F80</f>
        <v>0.22122958693563882</v>
      </c>
      <c r="G82" s="325">
        <f>G81/G80</f>
        <v>0.26034788402021508</v>
      </c>
      <c r="H82" s="5"/>
      <c r="I82" s="278"/>
      <c r="J82" s="278"/>
      <c r="K82" s="278"/>
      <c r="L82" s="278"/>
    </row>
    <row r="83" spans="1:12" s="1" customFormat="1">
      <c r="A83" s="23"/>
      <c r="B83" s="6" t="s">
        <v>22</v>
      </c>
      <c r="C83" s="51">
        <v>181.07814640902097</v>
      </c>
      <c r="D83" s="292">
        <v>713.2446416296325</v>
      </c>
      <c r="E83" s="51">
        <v>1051.2003976296364</v>
      </c>
      <c r="F83" s="292">
        <v>683.20908895974935</v>
      </c>
      <c r="G83" s="51">
        <v>1430.8856894112832</v>
      </c>
      <c r="H83" s="10"/>
      <c r="I83" s="278"/>
      <c r="J83" s="278"/>
      <c r="K83" s="278"/>
      <c r="L83" s="278"/>
    </row>
    <row r="84" spans="1:12" s="1" customFormat="1">
      <c r="A84" s="23"/>
      <c r="B84" s="249" t="s">
        <v>198</v>
      </c>
      <c r="C84" s="289">
        <v>337.85009599999921</v>
      </c>
      <c r="D84" s="293">
        <v>457.59749499999998</v>
      </c>
      <c r="E84" s="289">
        <v>116.40717400000005</v>
      </c>
      <c r="F84" s="293">
        <v>294.62401799999986</v>
      </c>
      <c r="G84" s="289">
        <v>450.31635829705601</v>
      </c>
      <c r="H84" s="10"/>
      <c r="I84" s="278"/>
      <c r="J84" s="278"/>
      <c r="K84" s="278"/>
      <c r="L84" s="278"/>
    </row>
    <row r="85" spans="1:12" s="1" customFormat="1">
      <c r="A85" s="23"/>
      <c r="B85" s="249" t="s">
        <v>199</v>
      </c>
      <c r="C85" s="287">
        <f>C81-C84</f>
        <v>1292.8140260000055</v>
      </c>
      <c r="D85" s="294">
        <f>D81-D84</f>
        <v>1550.233895999997</v>
      </c>
      <c r="E85" s="287">
        <f>E81-E84</f>
        <v>2254.5928260000001</v>
      </c>
      <c r="F85" s="294">
        <f>F81-F84</f>
        <v>2008.375982</v>
      </c>
      <c r="G85" s="287">
        <f>G81-G84</f>
        <v>2210.7546493029436</v>
      </c>
      <c r="H85" s="10"/>
      <c r="I85" s="278"/>
      <c r="J85" s="278"/>
      <c r="K85" s="278"/>
      <c r="L85" s="278"/>
    </row>
    <row r="86" spans="1:12" s="1" customFormat="1">
      <c r="A86" s="23"/>
      <c r="B86" s="288" t="s">
        <v>220</v>
      </c>
      <c r="C86" s="290">
        <v>42493.082824005913</v>
      </c>
      <c r="D86" s="295">
        <v>44403.654578417576</v>
      </c>
      <c r="E86" s="290">
        <v>43676.223882320555</v>
      </c>
      <c r="F86" s="295">
        <v>41404.712447042046</v>
      </c>
      <c r="G86" s="290">
        <v>40945.012099289605</v>
      </c>
      <c r="H86" s="10"/>
      <c r="I86" s="278"/>
      <c r="J86" s="278"/>
      <c r="K86" s="278"/>
      <c r="L86" s="278"/>
    </row>
    <row r="87" spans="1:12">
      <c r="A87" s="22"/>
      <c r="B87" s="45"/>
      <c r="C87" s="45"/>
    </row>
    <row r="88" spans="1:12">
      <c r="A88" s="22"/>
      <c r="B88" s="38"/>
      <c r="C88" s="38"/>
    </row>
    <row r="89" spans="1:12" ht="12.6" customHeight="1">
      <c r="B89" s="323" t="s">
        <v>238</v>
      </c>
    </row>
    <row r="90" spans="1:12">
      <c r="A90" s="22"/>
    </row>
    <row r="91" spans="1:12">
      <c r="A91" s="21">
        <v>4.5999999999999996</v>
      </c>
      <c r="B91" s="27" t="s">
        <v>174</v>
      </c>
      <c r="C91" s="27"/>
      <c r="D91" s="27"/>
      <c r="E91" s="27"/>
      <c r="F91" s="27"/>
      <c r="G91" s="27"/>
    </row>
    <row r="92" spans="1:12">
      <c r="A92" s="22"/>
      <c r="B92" s="55"/>
    </row>
    <row r="93" spans="1:12">
      <c r="A93" s="22"/>
      <c r="G93" s="3" t="s">
        <v>175</v>
      </c>
    </row>
    <row r="94" spans="1:12" ht="12.6" customHeight="1">
      <c r="A94" s="22"/>
      <c r="B94" s="390" t="s">
        <v>0</v>
      </c>
      <c r="C94" s="385" t="s">
        <v>1</v>
      </c>
      <c r="D94" s="386"/>
      <c r="E94" s="386"/>
      <c r="F94" s="386"/>
      <c r="G94" s="387"/>
      <c r="H94" s="384"/>
      <c r="I94" s="384"/>
      <c r="J94" s="384"/>
      <c r="K94" s="384"/>
      <c r="L94" s="384"/>
    </row>
    <row r="95" spans="1:12" ht="24.95" customHeight="1">
      <c r="A95" s="22"/>
      <c r="B95" s="390"/>
      <c r="C95" s="126" t="str">
        <f>C79</f>
        <v xml:space="preserve"> Mar 2012</v>
      </c>
      <c r="D95" s="126" t="str">
        <f>D79</f>
        <v xml:space="preserve"> Dec 2011</v>
      </c>
      <c r="E95" s="126" t="str">
        <f>E79</f>
        <v xml:space="preserve"> Sep 2011</v>
      </c>
      <c r="F95" s="126" t="str">
        <f>F79</f>
        <v xml:space="preserve"> Jun 2011</v>
      </c>
      <c r="G95" s="126" t="str">
        <f>G79</f>
        <v xml:space="preserve"> Mar 2011</v>
      </c>
      <c r="H95" s="9"/>
      <c r="I95" s="9"/>
      <c r="J95" s="9"/>
      <c r="K95" s="9"/>
      <c r="L95" s="9"/>
    </row>
    <row r="96" spans="1:12">
      <c r="A96" s="22"/>
      <c r="B96" s="2" t="s">
        <v>4</v>
      </c>
      <c r="C96" s="53">
        <v>24183.114411000002</v>
      </c>
      <c r="D96" s="291">
        <v>24393.332347999996</v>
      </c>
      <c r="E96" s="53">
        <v>23766</v>
      </c>
      <c r="F96" s="291">
        <v>22767</v>
      </c>
      <c r="G96" s="53">
        <v>22010</v>
      </c>
      <c r="I96" s="278"/>
      <c r="J96" s="278"/>
      <c r="K96" s="278"/>
      <c r="L96" s="278"/>
    </row>
    <row r="97" spans="1:12">
      <c r="A97" s="22"/>
      <c r="B97" s="2" t="s">
        <v>206</v>
      </c>
      <c r="C97" s="51">
        <v>9346.4649690000006</v>
      </c>
      <c r="D97" s="292">
        <v>9109.9265779999987</v>
      </c>
      <c r="E97" s="51">
        <v>8902</v>
      </c>
      <c r="F97" s="292">
        <v>8585</v>
      </c>
      <c r="G97" s="51">
        <v>8156.2145092799983</v>
      </c>
      <c r="I97" s="278"/>
      <c r="J97" s="278"/>
      <c r="K97" s="278"/>
      <c r="L97" s="278"/>
    </row>
    <row r="98" spans="1:12">
      <c r="A98" s="22"/>
      <c r="B98" s="324" t="s">
        <v>209</v>
      </c>
      <c r="C98" s="325">
        <f>C97/C96</f>
        <v>0.3864872327920113</v>
      </c>
      <c r="D98" s="326">
        <f>D97/D96</f>
        <v>0.37345969988995453</v>
      </c>
      <c r="E98" s="325">
        <f>E97/E96</f>
        <v>0.37456871160481359</v>
      </c>
      <c r="F98" s="326">
        <f>F97/F96</f>
        <v>0.37708086265208418</v>
      </c>
      <c r="G98" s="325">
        <f>G97/G96</f>
        <v>0.37056858288414352</v>
      </c>
      <c r="I98" s="278"/>
      <c r="J98" s="278"/>
      <c r="K98" s="278"/>
      <c r="L98" s="278"/>
    </row>
    <row r="99" spans="1:12">
      <c r="A99" s="23"/>
      <c r="B99" s="6" t="s">
        <v>22</v>
      </c>
      <c r="C99" s="51">
        <v>3929.7606510000023</v>
      </c>
      <c r="D99" s="292">
        <v>3758.1223979999995</v>
      </c>
      <c r="E99" s="51">
        <v>3520</v>
      </c>
      <c r="F99" s="292">
        <v>3433</v>
      </c>
      <c r="G99" s="51">
        <v>2672</v>
      </c>
      <c r="I99" s="278"/>
      <c r="J99" s="278"/>
      <c r="K99" s="278"/>
      <c r="L99" s="278"/>
    </row>
    <row r="100" spans="1:12">
      <c r="A100" s="23"/>
      <c r="B100" s="249" t="s">
        <v>198</v>
      </c>
      <c r="C100" s="289">
        <v>3427.4258050000008</v>
      </c>
      <c r="D100" s="293">
        <v>2440.1625729999996</v>
      </c>
      <c r="E100" s="289">
        <v>3742.5965530000003</v>
      </c>
      <c r="F100" s="293">
        <v>4114.8056900000001</v>
      </c>
      <c r="G100" s="289">
        <v>5716.2956415158114</v>
      </c>
      <c r="I100" s="278"/>
      <c r="J100" s="278"/>
      <c r="K100" s="278"/>
      <c r="L100" s="278"/>
    </row>
    <row r="101" spans="1:12">
      <c r="A101" s="23"/>
      <c r="B101" s="249" t="s">
        <v>199</v>
      </c>
      <c r="C101" s="289">
        <f>C97-C100</f>
        <v>5919.0391639999998</v>
      </c>
      <c r="D101" s="294">
        <f>D97-D100</f>
        <v>6669.7640049999991</v>
      </c>
      <c r="E101" s="287">
        <f>E97-E100</f>
        <v>5159.4034469999997</v>
      </c>
      <c r="F101" s="294">
        <f>F97-F100</f>
        <v>4470.1943099999999</v>
      </c>
      <c r="G101" s="287">
        <f>G97-G100</f>
        <v>2439.9188677641869</v>
      </c>
      <c r="I101" s="278"/>
      <c r="J101" s="278"/>
      <c r="K101" s="278"/>
      <c r="L101" s="278"/>
    </row>
    <row r="102" spans="1:12">
      <c r="A102" s="23"/>
      <c r="B102" s="288" t="s">
        <v>220</v>
      </c>
      <c r="C102" s="290">
        <v>234730.05238400001</v>
      </c>
      <c r="D102" s="295">
        <v>231533.34742000001</v>
      </c>
      <c r="E102" s="290">
        <v>229485.5</v>
      </c>
      <c r="F102" s="295">
        <v>226042.5</v>
      </c>
      <c r="G102" s="290">
        <v>222370.5</v>
      </c>
      <c r="I102" s="278"/>
      <c r="J102" s="278"/>
      <c r="K102" s="278"/>
      <c r="L102" s="278"/>
    </row>
    <row r="104" spans="1:12">
      <c r="B104" s="323" t="s">
        <v>239</v>
      </c>
    </row>
    <row r="106" spans="1:12">
      <c r="A106" s="21">
        <v>4.7</v>
      </c>
      <c r="B106" s="1" t="s">
        <v>240</v>
      </c>
      <c r="C106" s="1"/>
      <c r="D106" s="1"/>
      <c r="E106" s="1"/>
      <c r="F106" s="1"/>
      <c r="G106" s="1"/>
    </row>
    <row r="107" spans="1:12">
      <c r="A107" s="22"/>
      <c r="B107" s="55"/>
    </row>
    <row r="108" spans="1:12">
      <c r="A108" s="22"/>
      <c r="G108" s="3" t="s">
        <v>78</v>
      </c>
    </row>
    <row r="109" spans="1:12">
      <c r="A109" s="22"/>
      <c r="B109" s="390" t="s">
        <v>0</v>
      </c>
      <c r="C109" s="391" t="s">
        <v>1</v>
      </c>
      <c r="D109" s="392"/>
      <c r="E109" s="392"/>
      <c r="F109" s="392"/>
      <c r="G109" s="393"/>
    </row>
    <row r="110" spans="1:12">
      <c r="A110" s="22"/>
      <c r="B110" s="390"/>
      <c r="C110" s="126" t="str">
        <f>C95</f>
        <v xml:space="preserve"> Mar 2012</v>
      </c>
      <c r="D110" s="126" t="str">
        <f>D95</f>
        <v xml:space="preserve"> Dec 2011</v>
      </c>
      <c r="E110" s="126" t="str">
        <f>E95</f>
        <v xml:space="preserve"> Sep 2011</v>
      </c>
      <c r="F110" s="126" t="str">
        <f>F95</f>
        <v xml:space="preserve"> Jun 2011</v>
      </c>
      <c r="G110" s="126" t="str">
        <f>G95</f>
        <v xml:space="preserve"> Mar 2011</v>
      </c>
    </row>
    <row r="111" spans="1:12">
      <c r="A111" s="22"/>
      <c r="B111" s="2" t="s">
        <v>4</v>
      </c>
      <c r="C111" s="296">
        <v>738.2440600000001</v>
      </c>
      <c r="D111" s="298">
        <v>665.72019200999978</v>
      </c>
      <c r="E111" s="296">
        <v>859.07785000000001</v>
      </c>
      <c r="F111" s="298">
        <v>791.36236098999996</v>
      </c>
      <c r="G111" s="296">
        <v>789.64423799000031</v>
      </c>
      <c r="I111" s="278"/>
      <c r="J111" s="278"/>
      <c r="K111" s="278"/>
      <c r="L111" s="278"/>
    </row>
    <row r="112" spans="1:12">
      <c r="A112" s="22"/>
      <c r="B112" s="39" t="s">
        <v>206</v>
      </c>
      <c r="C112" s="297">
        <v>-2505.3797310000009</v>
      </c>
      <c r="D112" s="299">
        <v>-3138.5239823599995</v>
      </c>
      <c r="E112" s="297">
        <v>-1969.0498956399997</v>
      </c>
      <c r="F112" s="299">
        <v>-2067</v>
      </c>
      <c r="G112" s="297">
        <v>-1723.9617149999992</v>
      </c>
      <c r="I112" s="278"/>
      <c r="J112" s="278"/>
      <c r="K112" s="278"/>
      <c r="L112" s="278"/>
    </row>
    <row r="113" spans="1:12" hidden="1">
      <c r="A113" s="22"/>
      <c r="B113" s="249" t="s">
        <v>209</v>
      </c>
      <c r="C113" s="297"/>
      <c r="D113" s="299"/>
      <c r="E113" s="297"/>
      <c r="F113" s="299"/>
      <c r="G113" s="297"/>
      <c r="I113" s="278"/>
      <c r="J113" s="278"/>
      <c r="K113" s="278"/>
      <c r="L113" s="278"/>
    </row>
    <row r="114" spans="1:12" hidden="1">
      <c r="A114" s="22"/>
      <c r="B114" s="2" t="s">
        <v>5</v>
      </c>
      <c r="C114" s="297"/>
      <c r="D114" s="299"/>
      <c r="E114" s="297"/>
      <c r="F114" s="299"/>
      <c r="G114" s="297"/>
      <c r="I114" s="278"/>
      <c r="J114" s="278"/>
      <c r="K114" s="278"/>
      <c r="L114" s="278"/>
    </row>
    <row r="115" spans="1:12">
      <c r="A115" s="24"/>
      <c r="B115" s="251" t="s">
        <v>22</v>
      </c>
      <c r="C115" s="297">
        <v>-2631.416553419273</v>
      </c>
      <c r="D115" s="300">
        <v>-3242.6010016869882</v>
      </c>
      <c r="E115" s="297">
        <v>-2118.0741080086277</v>
      </c>
      <c r="F115" s="300">
        <v>-2214.2551543844033</v>
      </c>
      <c r="G115" s="297">
        <v>-1825.5616402885614</v>
      </c>
      <c r="I115" s="278"/>
      <c r="J115" s="278"/>
      <c r="K115" s="278"/>
      <c r="L115" s="278"/>
    </row>
    <row r="116" spans="1:12">
      <c r="A116" s="24"/>
      <c r="B116" s="249" t="s">
        <v>198</v>
      </c>
      <c r="C116" s="289">
        <v>13.444151999999349</v>
      </c>
      <c r="D116" s="293">
        <v>66.048761999999897</v>
      </c>
      <c r="E116" s="289">
        <v>786.99310300000025</v>
      </c>
      <c r="F116" s="293">
        <v>725.99769900000001</v>
      </c>
      <c r="G116" s="289">
        <v>995.03769046290836</v>
      </c>
      <c r="I116" s="278"/>
      <c r="J116" s="278"/>
      <c r="K116" s="278"/>
      <c r="L116" s="278"/>
    </row>
    <row r="117" spans="1:12">
      <c r="A117" s="24"/>
      <c r="B117" s="249" t="s">
        <v>199</v>
      </c>
      <c r="C117" s="289">
        <f>C112-C116</f>
        <v>-2518.823883</v>
      </c>
      <c r="D117" s="293">
        <f>D112-D116</f>
        <v>-3204.5727443599994</v>
      </c>
      <c r="E117" s="289">
        <f>E112-E116</f>
        <v>-2756.04299864</v>
      </c>
      <c r="F117" s="293">
        <f>F112-F116</f>
        <v>-2792.997699</v>
      </c>
      <c r="G117" s="289">
        <f>G112-G116</f>
        <v>-2718.9994054629078</v>
      </c>
      <c r="I117" s="278"/>
      <c r="J117" s="278"/>
      <c r="K117" s="278"/>
      <c r="L117" s="278"/>
    </row>
    <row r="118" spans="1:12">
      <c r="A118" s="24"/>
      <c r="B118" s="250" t="s">
        <v>220</v>
      </c>
      <c r="C118" s="252">
        <v>7013.2845919999991</v>
      </c>
      <c r="D118" s="301">
        <v>9689.8181189999996</v>
      </c>
      <c r="E118" s="252">
        <v>9321.6850339999983</v>
      </c>
      <c r="F118" s="301">
        <v>8523.243775389994</v>
      </c>
      <c r="G118" s="252">
        <v>7807.6492487618643</v>
      </c>
      <c r="I118" s="278"/>
      <c r="J118" s="278"/>
      <c r="K118" s="278"/>
      <c r="L118" s="278"/>
    </row>
    <row r="120" spans="1:12">
      <c r="B120" s="323" t="s">
        <v>241</v>
      </c>
    </row>
    <row r="122" spans="1:12" s="39" customFormat="1">
      <c r="A122" s="366">
        <v>4.8</v>
      </c>
      <c r="B122" s="27" t="s">
        <v>281</v>
      </c>
    </row>
    <row r="123" spans="1:12" s="39" customFormat="1">
      <c r="A123" s="367"/>
    </row>
    <row r="124" spans="1:12" s="39" customFormat="1" ht="12.75" customHeight="1">
      <c r="A124" s="367"/>
      <c r="D124" s="396" t="s">
        <v>236</v>
      </c>
      <c r="E124" s="396"/>
      <c r="F124" s="396"/>
      <c r="G124" s="396"/>
    </row>
    <row r="125" spans="1:12">
      <c r="B125" s="390" t="s">
        <v>0</v>
      </c>
      <c r="C125" s="385" t="s">
        <v>1</v>
      </c>
      <c r="D125" s="386"/>
      <c r="E125" s="386"/>
      <c r="F125" s="386"/>
      <c r="G125" s="387"/>
    </row>
    <row r="126" spans="1:12">
      <c r="B126" s="390"/>
      <c r="C126" s="126" t="str">
        <f>C110</f>
        <v xml:space="preserve"> Mar 2012</v>
      </c>
      <c r="D126" s="126" t="str">
        <f>D110</f>
        <v xml:space="preserve"> Dec 2011</v>
      </c>
      <c r="E126" s="126" t="str">
        <f>E110</f>
        <v xml:space="preserve"> Sep 2011</v>
      </c>
      <c r="F126" s="126" t="str">
        <f>F110</f>
        <v xml:space="preserve"> Jun 2011</v>
      </c>
      <c r="G126" s="126" t="str">
        <f>G110</f>
        <v xml:space="preserve"> Mar 2011</v>
      </c>
    </row>
    <row r="127" spans="1:12">
      <c r="B127" s="2" t="s">
        <v>4</v>
      </c>
      <c r="C127" s="53">
        <v>1070.985954</v>
      </c>
      <c r="D127" s="291">
        <v>1057.2362682999997</v>
      </c>
      <c r="E127" s="53">
        <v>1030.2356845600002</v>
      </c>
      <c r="F127" s="291">
        <v>978.65699100000018</v>
      </c>
      <c r="G127" s="53">
        <v>923.77739299999939</v>
      </c>
      <c r="I127" s="278"/>
      <c r="J127" s="278"/>
      <c r="K127" s="278"/>
      <c r="L127" s="278"/>
    </row>
    <row r="128" spans="1:12">
      <c r="B128" s="39" t="s">
        <v>206</v>
      </c>
      <c r="C128" s="51">
        <v>297.92182802000008</v>
      </c>
      <c r="D128" s="292">
        <v>282.10863489999963</v>
      </c>
      <c r="E128" s="51">
        <v>270.39145670000016</v>
      </c>
      <c r="F128" s="292">
        <v>246.42553800000016</v>
      </c>
      <c r="G128" s="51">
        <v>224.86132876888135</v>
      </c>
      <c r="I128" s="278"/>
      <c r="J128" s="278"/>
      <c r="K128" s="278"/>
      <c r="L128" s="278"/>
    </row>
    <row r="129" spans="2:12">
      <c r="B129" s="324" t="s">
        <v>209</v>
      </c>
      <c r="C129" s="327">
        <f>C128/C127</f>
        <v>0.27817528970132516</v>
      </c>
      <c r="D129" s="328">
        <f>D128/D127</f>
        <v>0.26683594136778982</v>
      </c>
      <c r="E129" s="327">
        <f>E128/E127</f>
        <v>0.26245592222470987</v>
      </c>
      <c r="F129" s="328">
        <f>F128/F127</f>
        <v>0.251799701290848</v>
      </c>
      <c r="G129" s="327">
        <f>G128/G127</f>
        <v>0.24341505916120801</v>
      </c>
      <c r="I129" s="278"/>
      <c r="J129" s="278"/>
      <c r="K129" s="278"/>
      <c r="L129" s="278"/>
    </row>
    <row r="130" spans="2:12">
      <c r="B130" s="6" t="s">
        <v>22</v>
      </c>
      <c r="C130" s="51">
        <v>101.74885610999998</v>
      </c>
      <c r="D130" s="292">
        <v>58.300360949999572</v>
      </c>
      <c r="E130" s="51">
        <v>81.131987500000179</v>
      </c>
      <c r="F130" s="292">
        <v>50.177688000000174</v>
      </c>
      <c r="G130" s="51">
        <v>36.024484768881379</v>
      </c>
      <c r="I130" s="278"/>
      <c r="J130" s="278"/>
      <c r="K130" s="278"/>
      <c r="L130" s="278"/>
    </row>
    <row r="131" spans="2:12">
      <c r="B131" s="249" t="s">
        <v>198</v>
      </c>
      <c r="C131" s="289">
        <v>254.49025906513194</v>
      </c>
      <c r="D131" s="293">
        <v>265</v>
      </c>
      <c r="E131" s="289">
        <v>575</v>
      </c>
      <c r="F131" s="293">
        <v>419.74799999999999</v>
      </c>
      <c r="G131" s="289">
        <v>382.31578448466348</v>
      </c>
      <c r="I131" s="278"/>
      <c r="J131" s="278"/>
      <c r="K131" s="278"/>
      <c r="L131" s="278"/>
    </row>
    <row r="132" spans="2:12">
      <c r="B132" s="249" t="s">
        <v>199</v>
      </c>
      <c r="C132" s="289">
        <f>C128-C131+0.5</f>
        <v>43.931568954868141</v>
      </c>
      <c r="D132" s="293">
        <f>D128-D131</f>
        <v>17.108634899999629</v>
      </c>
      <c r="E132" s="289">
        <f>E128-E131</f>
        <v>-304.60854329999984</v>
      </c>
      <c r="F132" s="293">
        <f>F128-F131</f>
        <v>-173.32246199999983</v>
      </c>
      <c r="G132" s="289">
        <f>G128-G131</f>
        <v>-157.45445571578213</v>
      </c>
      <c r="I132" s="278"/>
      <c r="J132" s="278"/>
      <c r="K132" s="278"/>
      <c r="L132" s="278"/>
    </row>
    <row r="133" spans="2:12">
      <c r="B133" s="329" t="s">
        <v>220</v>
      </c>
      <c r="C133" s="290">
        <v>13431.77892622</v>
      </c>
      <c r="D133" s="295">
        <v>13048.864724210001</v>
      </c>
      <c r="E133" s="290">
        <v>12888.740146420001</v>
      </c>
      <c r="F133" s="295">
        <v>13016.904650689999</v>
      </c>
      <c r="G133" s="290">
        <v>12959.485087540001</v>
      </c>
      <c r="H133" s="278"/>
      <c r="I133" s="278"/>
      <c r="J133" s="278"/>
      <c r="K133" s="278"/>
      <c r="L133" s="278"/>
    </row>
    <row r="134" spans="2:12">
      <c r="C134" s="275"/>
      <c r="E134" s="302"/>
    </row>
  </sheetData>
  <mergeCells count="21">
    <mergeCell ref="H94:L94"/>
    <mergeCell ref="B78:B79"/>
    <mergeCell ref="B94:B95"/>
    <mergeCell ref="D124:G124"/>
    <mergeCell ref="B46:B47"/>
    <mergeCell ref="B109:B110"/>
    <mergeCell ref="D30:G30"/>
    <mergeCell ref="B125:B126"/>
    <mergeCell ref="C125:G125"/>
    <mergeCell ref="C109:G109"/>
    <mergeCell ref="C94:G94"/>
    <mergeCell ref="C6:G6"/>
    <mergeCell ref="B31:B32"/>
    <mergeCell ref="B61:B62"/>
    <mergeCell ref="H31:L31"/>
    <mergeCell ref="C46:G46"/>
    <mergeCell ref="C78:G78"/>
    <mergeCell ref="H78:L78"/>
    <mergeCell ref="C31:G31"/>
    <mergeCell ref="H46:L46"/>
    <mergeCell ref="C61:G61"/>
  </mergeCells>
  <phoneticPr fontId="2" type="noConversion"/>
  <hyperlinks>
    <hyperlink ref="A1" location="Cover!E6" display="INDEX"/>
  </hyperlinks>
  <pageMargins left="0.5" right="0.5" top="1" bottom="1" header="0.5" footer="0.5"/>
  <pageSetup scale="62" orientation="portrait" r:id="rId1"/>
  <headerFooter alignWithMargins="0"/>
  <rowBreaks count="1" manualBreakCount="1">
    <brk id="71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7"/>
  <sheetViews>
    <sheetView showGridLines="0" view="pageBreakPreview" zoomScaleNormal="100" zoomScaleSheetLayoutView="100" workbookViewId="0"/>
  </sheetViews>
  <sheetFormatPr defaultRowHeight="11.25"/>
  <cols>
    <col min="1" max="1" width="9.140625" style="2"/>
    <col min="2" max="2" width="34.7109375" style="2" bestFit="1" customWidth="1"/>
    <col min="3" max="3" width="11.5703125" style="2" customWidth="1"/>
    <col min="4" max="4" width="10.85546875" style="2" customWidth="1"/>
    <col min="5" max="5" width="11.42578125" style="2" customWidth="1"/>
    <col min="6" max="6" width="13.42578125" style="2" customWidth="1"/>
    <col min="7" max="7" width="12.7109375" style="2" customWidth="1"/>
    <col min="8" max="16384" width="9.140625" style="2"/>
  </cols>
  <sheetData>
    <row r="1" spans="1:15">
      <c r="A1" s="20" t="s">
        <v>20</v>
      </c>
    </row>
    <row r="3" spans="1:15" ht="12.6" customHeight="1">
      <c r="A3" s="1" t="s">
        <v>178</v>
      </c>
      <c r="B3" s="1"/>
      <c r="C3" s="1"/>
      <c r="D3" s="1"/>
      <c r="E3" s="1"/>
      <c r="F3" s="1"/>
      <c r="G3" s="1"/>
    </row>
    <row r="4" spans="1:15" ht="12.6" customHeight="1">
      <c r="B4" s="1"/>
      <c r="C4" s="1"/>
      <c r="D4" s="1"/>
      <c r="E4" s="1"/>
      <c r="F4" s="1"/>
      <c r="G4" s="1"/>
    </row>
    <row r="5" spans="1:15" ht="12.6" customHeight="1">
      <c r="A5" s="31">
        <v>5.0999999999999996</v>
      </c>
      <c r="B5" s="1" t="s">
        <v>247</v>
      </c>
      <c r="C5" s="1"/>
      <c r="D5" s="1"/>
      <c r="E5" s="1"/>
      <c r="F5" s="1"/>
      <c r="G5" s="1"/>
    </row>
    <row r="6" spans="1:15" ht="12.6" customHeight="1">
      <c r="B6" s="1"/>
      <c r="C6" s="1"/>
      <c r="D6" s="1"/>
      <c r="E6" s="1"/>
      <c r="F6" s="1"/>
      <c r="G6" s="1"/>
    </row>
    <row r="7" spans="1:15" ht="12.6" customHeight="1">
      <c r="A7" s="31" t="s">
        <v>248</v>
      </c>
      <c r="B7" s="1" t="s">
        <v>2</v>
      </c>
      <c r="C7" s="1"/>
      <c r="D7" s="1"/>
      <c r="E7" s="1"/>
      <c r="F7" s="1"/>
      <c r="G7" s="1"/>
      <c r="J7" s="1"/>
    </row>
    <row r="8" spans="1:15" ht="12.6" customHeight="1">
      <c r="A8" s="32"/>
      <c r="G8" s="3" t="s">
        <v>78</v>
      </c>
      <c r="H8" s="3"/>
      <c r="N8" s="3"/>
    </row>
    <row r="9" spans="1:15" ht="12.6" customHeight="1">
      <c r="A9" s="32"/>
      <c r="B9" s="390" t="s">
        <v>0</v>
      </c>
      <c r="C9" s="391" t="s">
        <v>1</v>
      </c>
      <c r="D9" s="397"/>
      <c r="E9" s="397"/>
      <c r="F9" s="397"/>
      <c r="G9" s="398"/>
      <c r="H9" s="9"/>
      <c r="J9" s="384"/>
      <c r="K9" s="384"/>
      <c r="L9" s="384"/>
      <c r="M9" s="384"/>
      <c r="N9" s="384"/>
    </row>
    <row r="10" spans="1:15" ht="24.95" customHeight="1">
      <c r="A10" s="32"/>
      <c r="B10" s="390"/>
      <c r="C10" s="126" t="str">
        <f>'Trends file-4'!C7</f>
        <v xml:space="preserve"> Mar 2012</v>
      </c>
      <c r="D10" s="126" t="str">
        <f>'Trends file-4'!D7</f>
        <v xml:space="preserve"> Dec 2011</v>
      </c>
      <c r="E10" s="126" t="str">
        <f>'Trends file-4'!E7</f>
        <v xml:space="preserve"> Sep 2011</v>
      </c>
      <c r="F10" s="126" t="str">
        <f>'Trends file-4'!F7</f>
        <v xml:space="preserve"> Jun 2011</v>
      </c>
      <c r="G10" s="126" t="str">
        <f>'Trends file-4'!G7</f>
        <v xml:space="preserve"> Mar 2011</v>
      </c>
      <c r="H10" s="9"/>
      <c r="I10" s="9"/>
      <c r="K10" s="9"/>
      <c r="L10" s="9"/>
      <c r="M10" s="9"/>
      <c r="N10" s="9"/>
      <c r="O10" s="9"/>
    </row>
    <row r="11" spans="1:15" ht="12.6" customHeight="1">
      <c r="A11" s="32"/>
      <c r="B11" s="2" t="s">
        <v>6</v>
      </c>
      <c r="C11" s="54">
        <v>15719.637980999985</v>
      </c>
      <c r="D11" s="28">
        <v>15370.947023999994</v>
      </c>
      <c r="E11" s="54">
        <v>14594</v>
      </c>
      <c r="F11" s="28">
        <v>13847</v>
      </c>
      <c r="G11" s="54">
        <v>13127</v>
      </c>
      <c r="H11" s="5"/>
      <c r="I11" s="5"/>
      <c r="J11" s="5"/>
      <c r="K11" s="5"/>
      <c r="L11" s="5"/>
      <c r="M11" s="5"/>
      <c r="N11" s="5"/>
      <c r="O11" s="5"/>
    </row>
    <row r="12" spans="1:15" ht="24.95" customHeight="1">
      <c r="A12" s="32"/>
      <c r="B12" s="7" t="s">
        <v>7</v>
      </c>
      <c r="C12" s="52">
        <v>13828.902019000008</v>
      </c>
      <c r="D12" s="5">
        <v>13370.863168999997</v>
      </c>
      <c r="E12" s="52">
        <v>12547</v>
      </c>
      <c r="F12" s="5">
        <v>13025</v>
      </c>
      <c r="G12" s="52">
        <v>12344</v>
      </c>
      <c r="H12" s="5"/>
      <c r="I12" s="5"/>
      <c r="J12" s="5"/>
      <c r="K12" s="5"/>
      <c r="L12" s="5"/>
      <c r="M12" s="5"/>
      <c r="N12" s="5"/>
      <c r="O12" s="5"/>
    </row>
    <row r="13" spans="1:15" ht="12.6" customHeight="1">
      <c r="A13" s="32"/>
      <c r="B13" s="2" t="s">
        <v>8</v>
      </c>
      <c r="C13" s="54">
        <v>32939.150374999961</v>
      </c>
      <c r="D13" s="28">
        <v>32635.542166000007</v>
      </c>
      <c r="E13" s="54">
        <v>30686</v>
      </c>
      <c r="F13" s="28">
        <v>30005.4</v>
      </c>
      <c r="G13" s="54">
        <v>28498.399999999994</v>
      </c>
      <c r="H13" s="5"/>
      <c r="I13" s="5"/>
      <c r="J13" s="5"/>
      <c r="K13" s="5"/>
      <c r="L13" s="5"/>
      <c r="M13" s="5"/>
      <c r="N13" s="5"/>
      <c r="O13" s="5"/>
    </row>
    <row r="14" spans="1:15" ht="12.6" customHeight="1">
      <c r="A14" s="32"/>
      <c r="B14" s="2" t="s">
        <v>202</v>
      </c>
      <c r="C14" s="54">
        <v>310.83434600000032</v>
      </c>
      <c r="D14" s="28">
        <v>556.68581800000015</v>
      </c>
      <c r="E14" s="54">
        <v>308</v>
      </c>
      <c r="F14" s="28">
        <v>231</v>
      </c>
      <c r="G14" s="54">
        <v>287</v>
      </c>
      <c r="H14" s="5"/>
      <c r="I14" s="5"/>
      <c r="J14" s="5"/>
      <c r="K14" s="5"/>
      <c r="L14" s="5"/>
      <c r="M14" s="5"/>
      <c r="N14" s="5"/>
      <c r="O14" s="5"/>
    </row>
    <row r="15" spans="1:15" ht="12.6" customHeight="1">
      <c r="A15" s="32"/>
      <c r="B15" s="2" t="s">
        <v>9</v>
      </c>
      <c r="C15" s="54">
        <v>4682.27467600001</v>
      </c>
      <c r="D15" s="28">
        <v>4532.4392019999923</v>
      </c>
      <c r="E15" s="54">
        <v>5137</v>
      </c>
      <c r="F15" s="28">
        <v>5257</v>
      </c>
      <c r="G15" s="54">
        <v>4916</v>
      </c>
      <c r="H15" s="5"/>
      <c r="I15" s="5"/>
      <c r="J15" s="5"/>
      <c r="K15" s="5"/>
      <c r="L15" s="5"/>
      <c r="M15" s="5"/>
      <c r="N15" s="5"/>
      <c r="O15" s="5"/>
    </row>
    <row r="16" spans="1:15" ht="12.6" customHeight="1">
      <c r="A16" s="32"/>
      <c r="B16" s="2" t="s">
        <v>128</v>
      </c>
      <c r="C16" s="54">
        <v>19529.594024000016</v>
      </c>
      <c r="D16" s="28">
        <v>20099.167910999986</v>
      </c>
      <c r="E16" s="54">
        <v>17860</v>
      </c>
      <c r="F16" s="28">
        <v>18000</v>
      </c>
      <c r="G16" s="54">
        <v>17733.410456000001</v>
      </c>
      <c r="H16" s="5"/>
      <c r="I16" s="5"/>
      <c r="J16" s="5"/>
      <c r="K16" s="5"/>
      <c r="L16" s="5"/>
      <c r="M16" s="5"/>
      <c r="N16" s="5"/>
      <c r="O16" s="5"/>
    </row>
    <row r="17" spans="1:15" s="1" customFormat="1" ht="12.6" customHeight="1">
      <c r="A17" s="31"/>
      <c r="B17" s="8" t="s">
        <v>2</v>
      </c>
      <c r="C17" s="56">
        <f>SUM(C11:C16)+0.5</f>
        <v>87010.893420999986</v>
      </c>
      <c r="D17" s="26">
        <f>SUM(D11:D16)</f>
        <v>86565.645289999971</v>
      </c>
      <c r="E17" s="56">
        <f>SUM(E11:E16)</f>
        <v>81132</v>
      </c>
      <c r="F17" s="26">
        <f>SUM(F11:F16)</f>
        <v>80365.399999999994</v>
      </c>
      <c r="G17" s="56">
        <f>SUM(G11:G16)</f>
        <v>76905.810455999992</v>
      </c>
      <c r="H17" s="4"/>
      <c r="I17" s="5"/>
      <c r="J17" s="5"/>
      <c r="K17" s="5"/>
      <c r="L17" s="5"/>
      <c r="M17" s="4"/>
      <c r="N17" s="4"/>
      <c r="O17" s="4"/>
    </row>
    <row r="18" spans="1:15">
      <c r="A18" s="32"/>
      <c r="B18" s="55"/>
      <c r="D18" s="46"/>
      <c r="E18" s="46"/>
      <c r="F18" s="46"/>
      <c r="G18" s="47"/>
    </row>
    <row r="19" spans="1:15">
      <c r="A19" s="32"/>
      <c r="B19" s="55"/>
      <c r="G19" s="32"/>
    </row>
    <row r="20" spans="1:15">
      <c r="A20" s="31" t="s">
        <v>249</v>
      </c>
      <c r="B20" s="1" t="s">
        <v>54</v>
      </c>
      <c r="C20" s="1"/>
      <c r="D20" s="1"/>
      <c r="E20" s="1"/>
      <c r="F20" s="1"/>
      <c r="G20" s="31"/>
      <c r="K20" s="1"/>
    </row>
    <row r="21" spans="1:15">
      <c r="A21" s="32"/>
      <c r="G21" s="3" t="s">
        <v>78</v>
      </c>
      <c r="I21" s="3"/>
      <c r="O21" s="3"/>
    </row>
    <row r="22" spans="1:15" ht="12.75" customHeight="1">
      <c r="A22" s="32"/>
      <c r="B22" s="390" t="s">
        <v>0</v>
      </c>
      <c r="C22" s="391" t="s">
        <v>1</v>
      </c>
      <c r="D22" s="397"/>
      <c r="E22" s="397"/>
      <c r="F22" s="397"/>
      <c r="G22" s="398"/>
      <c r="H22" s="384"/>
      <c r="I22" s="384"/>
      <c r="K22" s="384"/>
      <c r="L22" s="384"/>
      <c r="M22" s="384"/>
      <c r="N22" s="384"/>
      <c r="O22" s="384"/>
    </row>
    <row r="23" spans="1:15" ht="24.95" customHeight="1">
      <c r="A23" s="32"/>
      <c r="B23" s="390"/>
      <c r="C23" s="126" t="str">
        <f>C10</f>
        <v xml:space="preserve"> Mar 2012</v>
      </c>
      <c r="D23" s="126" t="str">
        <f>D10</f>
        <v xml:space="preserve"> Dec 2011</v>
      </c>
      <c r="E23" s="126" t="str">
        <f>E10</f>
        <v xml:space="preserve"> Sep 2011</v>
      </c>
      <c r="F23" s="126" t="str">
        <f>F10</f>
        <v xml:space="preserve"> Jun 2011</v>
      </c>
      <c r="G23" s="126" t="str">
        <f>G10</f>
        <v xml:space="preserve"> Mar 2011</v>
      </c>
      <c r="H23" s="9"/>
      <c r="I23" s="9"/>
      <c r="K23" s="9"/>
      <c r="L23" s="9"/>
      <c r="M23" s="9"/>
      <c r="N23" s="9"/>
      <c r="O23" s="9"/>
    </row>
    <row r="24" spans="1:15">
      <c r="A24" s="32"/>
      <c r="B24" s="2" t="s">
        <v>10</v>
      </c>
      <c r="C24" s="54">
        <v>22042.383865999982</v>
      </c>
      <c r="D24" s="28">
        <v>21796.130513000004</v>
      </c>
      <c r="E24" s="54">
        <v>20525</v>
      </c>
      <c r="F24" s="28">
        <v>20020</v>
      </c>
      <c r="G24" s="54">
        <v>19728</v>
      </c>
      <c r="H24" s="5"/>
      <c r="I24" s="5"/>
      <c r="J24" s="5"/>
      <c r="K24" s="5"/>
      <c r="L24" s="5"/>
      <c r="M24" s="5"/>
      <c r="N24" s="5"/>
      <c r="O24" s="5"/>
    </row>
    <row r="25" spans="1:15">
      <c r="A25" s="32"/>
      <c r="B25" s="7" t="s">
        <v>11</v>
      </c>
      <c r="C25" s="54">
        <v>1826.4468320000005</v>
      </c>
      <c r="D25" s="28">
        <v>1842.5697849999997</v>
      </c>
      <c r="E25" s="54">
        <v>1838</v>
      </c>
      <c r="F25" s="28">
        <v>1792</v>
      </c>
      <c r="G25" s="54">
        <v>756</v>
      </c>
      <c r="H25" s="5"/>
      <c r="I25" s="5"/>
      <c r="J25" s="5"/>
      <c r="K25" s="5"/>
      <c r="L25" s="5"/>
      <c r="M25" s="5"/>
      <c r="N25" s="5"/>
      <c r="O25" s="5"/>
    </row>
    <row r="26" spans="1:15">
      <c r="A26" s="32"/>
      <c r="B26" s="2" t="s">
        <v>12</v>
      </c>
      <c r="C26" s="54">
        <v>939.51450500000647</v>
      </c>
      <c r="D26" s="28">
        <v>853.30031499999677</v>
      </c>
      <c r="E26" s="54">
        <v>842</v>
      </c>
      <c r="F26" s="28">
        <v>720</v>
      </c>
      <c r="G26" s="54">
        <v>669</v>
      </c>
      <c r="H26" s="5"/>
      <c r="I26" s="5"/>
      <c r="J26" s="5"/>
      <c r="K26" s="5"/>
      <c r="L26" s="5"/>
      <c r="M26" s="5"/>
      <c r="N26" s="5"/>
      <c r="O26" s="5"/>
    </row>
    <row r="27" spans="1:15" s="1" customFormat="1">
      <c r="A27" s="31"/>
      <c r="B27" s="8" t="s">
        <v>54</v>
      </c>
      <c r="C27" s="56">
        <f>SUM(C24:C26)</f>
        <v>24808.34520299999</v>
      </c>
      <c r="D27" s="26">
        <f>SUM(D24:D26)</f>
        <v>24492.000613</v>
      </c>
      <c r="E27" s="56">
        <f>SUM(E24:E26)</f>
        <v>23205</v>
      </c>
      <c r="F27" s="26">
        <f>SUM(F24:F26)</f>
        <v>22532</v>
      </c>
      <c r="G27" s="56">
        <f>SUM(G24:G26)</f>
        <v>21153</v>
      </c>
      <c r="H27" s="4"/>
      <c r="I27" s="5"/>
      <c r="J27" s="5"/>
      <c r="K27" s="5"/>
      <c r="L27" s="5"/>
      <c r="M27" s="4"/>
      <c r="N27" s="4"/>
      <c r="O27" s="4"/>
    </row>
    <row r="28" spans="1:15">
      <c r="A28" s="32"/>
    </row>
    <row r="29" spans="1:15">
      <c r="A29" s="32"/>
    </row>
    <row r="30" spans="1:15">
      <c r="A30" s="31" t="s">
        <v>250</v>
      </c>
      <c r="B30" s="1" t="s">
        <v>46</v>
      </c>
      <c r="C30" s="1"/>
      <c r="D30" s="1"/>
      <c r="E30" s="1"/>
      <c r="F30" s="1"/>
      <c r="G30" s="1"/>
      <c r="K30" s="1"/>
    </row>
    <row r="31" spans="1:15">
      <c r="A31" s="32"/>
      <c r="G31" s="3" t="s">
        <v>78</v>
      </c>
      <c r="I31" s="3"/>
      <c r="O31" s="3"/>
    </row>
    <row r="32" spans="1:15" ht="12.75" customHeight="1">
      <c r="A32" s="32"/>
      <c r="B32" s="390" t="s">
        <v>0</v>
      </c>
      <c r="C32" s="391" t="s">
        <v>1</v>
      </c>
      <c r="D32" s="397"/>
      <c r="E32" s="397"/>
      <c r="F32" s="397"/>
      <c r="G32" s="398"/>
      <c r="H32" s="384"/>
      <c r="I32" s="384"/>
      <c r="K32" s="384"/>
      <c r="L32" s="384"/>
      <c r="M32" s="384"/>
      <c r="N32" s="384"/>
      <c r="O32" s="384"/>
    </row>
    <row r="33" spans="1:15" ht="24.95" customHeight="1">
      <c r="A33" s="32"/>
      <c r="B33" s="390"/>
      <c r="C33" s="126" t="str">
        <f>C10</f>
        <v xml:space="preserve"> Mar 2012</v>
      </c>
      <c r="D33" s="126" t="str">
        <f>D10</f>
        <v xml:space="preserve"> Dec 2011</v>
      </c>
      <c r="E33" s="126" t="str">
        <f>E10</f>
        <v xml:space="preserve"> Sep 2011</v>
      </c>
      <c r="F33" s="126" t="str">
        <f>F10</f>
        <v xml:space="preserve"> Jun 2011</v>
      </c>
      <c r="G33" s="126" t="str">
        <f>G10</f>
        <v xml:space="preserve"> Mar 2011</v>
      </c>
      <c r="H33" s="9"/>
      <c r="I33" s="9"/>
      <c r="K33" s="9"/>
      <c r="L33" s="9"/>
      <c r="M33" s="9"/>
      <c r="N33" s="9"/>
      <c r="O33" s="9"/>
    </row>
    <row r="34" spans="1:15">
      <c r="A34" s="32"/>
      <c r="B34" s="2" t="s">
        <v>253</v>
      </c>
      <c r="C34" s="54">
        <v>3505.9931460000016</v>
      </c>
      <c r="D34" s="28">
        <v>3043.118247479998</v>
      </c>
      <c r="E34" s="54">
        <v>2887.6806823600009</v>
      </c>
      <c r="F34" s="28">
        <v>2340.1337751600004</v>
      </c>
      <c r="G34" s="54">
        <v>1620.3568663799997</v>
      </c>
      <c r="H34" s="5"/>
      <c r="I34" s="5"/>
      <c r="J34" s="5"/>
      <c r="K34" s="5"/>
      <c r="L34" s="5"/>
      <c r="M34" s="5"/>
      <c r="N34" s="5"/>
      <c r="O34" s="5"/>
    </row>
    <row r="35" spans="1:15">
      <c r="A35" s="32"/>
      <c r="B35" s="7" t="s">
        <v>13</v>
      </c>
      <c r="C35" s="54">
        <v>620.67961899999955</v>
      </c>
      <c r="D35" s="28">
        <v>855.69486060000008</v>
      </c>
      <c r="E35" s="54">
        <v>1686.0702110200002</v>
      </c>
      <c r="F35" s="33">
        <v>417.26513937999999</v>
      </c>
      <c r="G35" s="57">
        <v>268.32914152999967</v>
      </c>
      <c r="H35" s="5"/>
      <c r="I35" s="5"/>
      <c r="J35" s="5"/>
      <c r="K35" s="5"/>
      <c r="L35" s="5"/>
      <c r="M35" s="5"/>
      <c r="N35" s="5"/>
      <c r="O35" s="5"/>
    </row>
    <row r="36" spans="1:15">
      <c r="A36" s="32"/>
      <c r="B36" s="2" t="s">
        <v>14</v>
      </c>
      <c r="C36" s="54">
        <v>-1243.1529600000003</v>
      </c>
      <c r="D36" s="28">
        <v>-663.64843543999962</v>
      </c>
      <c r="E36" s="54">
        <v>-462.79080895000004</v>
      </c>
      <c r="F36" s="28">
        <v>-502.90857261000008</v>
      </c>
      <c r="G36" s="54">
        <v>-279.05395322999948</v>
      </c>
      <c r="H36" s="5"/>
      <c r="I36" s="5"/>
      <c r="J36" s="5"/>
      <c r="K36" s="5"/>
      <c r="L36" s="5"/>
      <c r="M36" s="5"/>
      <c r="N36" s="5"/>
      <c r="O36" s="5"/>
    </row>
    <row r="37" spans="1:15">
      <c r="A37" s="32"/>
      <c r="B37" s="2" t="s">
        <v>15</v>
      </c>
      <c r="C37" s="54">
        <v>1036.605194</v>
      </c>
      <c r="D37" s="28">
        <v>485.51252520000054</v>
      </c>
      <c r="E37" s="54">
        <v>-587.79422995000107</v>
      </c>
      <c r="F37" s="28">
        <v>314.05157775000015</v>
      </c>
      <c r="G37" s="54">
        <v>75.627707159999773</v>
      </c>
      <c r="H37" s="243"/>
      <c r="I37" s="5"/>
      <c r="J37" s="5"/>
      <c r="K37" s="5"/>
      <c r="L37" s="5"/>
      <c r="M37" s="5"/>
      <c r="N37" s="5"/>
      <c r="O37" s="5"/>
    </row>
    <row r="38" spans="1:15" s="1" customFormat="1">
      <c r="A38" s="31"/>
      <c r="B38" s="8" t="s">
        <v>16</v>
      </c>
      <c r="C38" s="56">
        <f>SUM(C34:C37)+1</f>
        <v>3921.1249990000006</v>
      </c>
      <c r="D38" s="26">
        <f>SUM(D34:D37)</f>
        <v>3720.6771978399993</v>
      </c>
      <c r="E38" s="56">
        <f>SUM(E34:E37)</f>
        <v>3523.1658544800002</v>
      </c>
      <c r="F38" s="26">
        <f>SUM(F34:F37)</f>
        <v>2568.5419196800003</v>
      </c>
      <c r="G38" s="56">
        <f>SUM(G34:G37)</f>
        <v>1685.2597618399996</v>
      </c>
      <c r="H38" s="4"/>
      <c r="I38" s="5"/>
      <c r="J38" s="5"/>
      <c r="K38" s="5"/>
      <c r="L38" s="5"/>
      <c r="M38" s="4"/>
      <c r="N38" s="4"/>
      <c r="O38" s="4"/>
    </row>
    <row r="39" spans="1:15">
      <c r="A39" s="32"/>
      <c r="B39" s="48"/>
      <c r="C39" s="48"/>
      <c r="D39" s="19"/>
      <c r="E39" s="19"/>
      <c r="F39" s="19"/>
      <c r="G39" s="19"/>
    </row>
    <row r="40" spans="1:15">
      <c r="A40" s="32"/>
      <c r="B40" s="48"/>
      <c r="C40" s="48"/>
      <c r="D40" s="19"/>
    </row>
    <row r="41" spans="1:15">
      <c r="A41" s="31" t="s">
        <v>251</v>
      </c>
      <c r="B41" s="1" t="s">
        <v>21</v>
      </c>
      <c r="C41" s="1"/>
      <c r="D41" s="1"/>
      <c r="E41" s="1"/>
      <c r="F41" s="1"/>
      <c r="G41" s="1"/>
      <c r="K41" s="1"/>
    </row>
    <row r="42" spans="1:15">
      <c r="A42" s="32"/>
      <c r="G42" s="3" t="s">
        <v>78</v>
      </c>
      <c r="I42" s="3"/>
      <c r="O42" s="3"/>
    </row>
    <row r="43" spans="1:15" ht="12.75" customHeight="1">
      <c r="A43" s="32"/>
      <c r="B43" s="390" t="s">
        <v>0</v>
      </c>
      <c r="C43" s="391" t="s">
        <v>1</v>
      </c>
      <c r="D43" s="397"/>
      <c r="E43" s="397"/>
      <c r="F43" s="397"/>
      <c r="G43" s="398"/>
      <c r="H43" s="384"/>
      <c r="I43" s="384"/>
      <c r="K43" s="384"/>
      <c r="L43" s="384"/>
      <c r="M43" s="384"/>
      <c r="N43" s="384"/>
      <c r="O43" s="384"/>
    </row>
    <row r="44" spans="1:15" ht="24.95" customHeight="1">
      <c r="A44" s="32"/>
      <c r="B44" s="390"/>
      <c r="C44" s="126" t="str">
        <f>C10</f>
        <v xml:space="preserve"> Mar 2012</v>
      </c>
      <c r="D44" s="126" t="str">
        <f>D10</f>
        <v xml:space="preserve"> Dec 2011</v>
      </c>
      <c r="E44" s="126" t="str">
        <f>E10</f>
        <v xml:space="preserve"> Sep 2011</v>
      </c>
      <c r="F44" s="126" t="str">
        <f>F10</f>
        <v xml:space="preserve"> Jun 2011</v>
      </c>
      <c r="G44" s="126" t="str">
        <f>G10</f>
        <v xml:space="preserve"> Mar 2011</v>
      </c>
      <c r="H44" s="9"/>
      <c r="I44" s="9"/>
      <c r="K44" s="9"/>
      <c r="L44" s="9"/>
      <c r="M44" s="9"/>
      <c r="N44" s="9"/>
      <c r="O44" s="9"/>
    </row>
    <row r="45" spans="1:15">
      <c r="A45" s="32"/>
      <c r="B45" s="2" t="s">
        <v>17</v>
      </c>
      <c r="C45" s="54">
        <v>4830.652277000001</v>
      </c>
      <c r="D45" s="28">
        <v>4481.2298289999999</v>
      </c>
      <c r="E45" s="54">
        <v>4392</v>
      </c>
      <c r="F45" s="28">
        <v>4706</v>
      </c>
      <c r="G45" s="54">
        <v>4535</v>
      </c>
      <c r="H45" s="5"/>
      <c r="I45" s="5"/>
      <c r="J45" s="5"/>
      <c r="K45" s="5"/>
      <c r="L45" s="5"/>
      <c r="M45" s="5"/>
      <c r="N45" s="5"/>
      <c r="O45" s="5"/>
    </row>
    <row r="46" spans="1:15">
      <c r="A46" s="32"/>
      <c r="B46" s="7" t="s">
        <v>18</v>
      </c>
      <c r="C46" s="54">
        <v>-145.38527999999997</v>
      </c>
      <c r="D46" s="28">
        <v>-340.86964100000023</v>
      </c>
      <c r="E46" s="54">
        <v>-313</v>
      </c>
      <c r="F46" s="28">
        <v>540</v>
      </c>
      <c r="G46" s="54">
        <v>-1172</v>
      </c>
      <c r="H46" s="5"/>
      <c r="I46" s="5"/>
      <c r="J46" s="5"/>
      <c r="K46" s="5"/>
      <c r="L46" s="5"/>
      <c r="M46" s="5"/>
      <c r="N46" s="5"/>
      <c r="O46" s="5"/>
    </row>
    <row r="47" spans="1:15" s="1" customFormat="1">
      <c r="A47" s="31"/>
      <c r="B47" s="8" t="s">
        <v>45</v>
      </c>
      <c r="C47" s="56">
        <f>SUM(C45:C46)+0.5</f>
        <v>4685.7669970000006</v>
      </c>
      <c r="D47" s="26">
        <f>SUM(D45:D46)</f>
        <v>4140.3601879999997</v>
      </c>
      <c r="E47" s="56">
        <f>SUM(E45:E46)</f>
        <v>4079</v>
      </c>
      <c r="F47" s="26">
        <f>SUM(F45:F46)</f>
        <v>5246</v>
      </c>
      <c r="G47" s="56">
        <f>SUM(G45:G46)</f>
        <v>3363</v>
      </c>
      <c r="H47" s="4"/>
      <c r="I47" s="5"/>
      <c r="J47" s="5"/>
      <c r="K47" s="5"/>
      <c r="L47" s="5"/>
      <c r="M47" s="4"/>
      <c r="N47" s="4"/>
      <c r="O47" s="4"/>
    </row>
    <row r="48" spans="1:15">
      <c r="A48" s="32"/>
      <c r="B48" s="19"/>
      <c r="C48" s="19"/>
      <c r="D48" s="19"/>
      <c r="E48" s="19"/>
      <c r="F48" s="19"/>
      <c r="G48" s="19"/>
    </row>
    <row r="49" spans="1:7">
      <c r="A49" s="32"/>
      <c r="B49" s="19"/>
      <c r="C49" s="19"/>
      <c r="D49" s="19"/>
      <c r="E49" s="19"/>
      <c r="F49" s="19"/>
      <c r="G49" s="19"/>
    </row>
    <row r="50" spans="1:7" s="39" customFormat="1">
      <c r="A50" s="42"/>
      <c r="B50" s="48"/>
      <c r="C50" s="48"/>
      <c r="D50" s="48"/>
      <c r="E50" s="48"/>
      <c r="F50" s="48"/>
      <c r="G50" s="48"/>
    </row>
    <row r="51" spans="1:7" s="39" customFormat="1">
      <c r="A51" s="42"/>
      <c r="B51" s="48"/>
      <c r="C51" s="48"/>
      <c r="D51" s="364"/>
      <c r="E51" s="48"/>
      <c r="F51" s="48"/>
      <c r="G51" s="48"/>
    </row>
    <row r="52" spans="1:7" s="39" customFormat="1">
      <c r="A52" s="60">
        <v>5.2</v>
      </c>
      <c r="B52" s="27" t="s">
        <v>252</v>
      </c>
      <c r="C52" s="27"/>
      <c r="D52" s="27"/>
      <c r="E52" s="27"/>
      <c r="F52" s="27"/>
      <c r="G52" s="27"/>
    </row>
    <row r="53" spans="1:7" s="39" customFormat="1">
      <c r="B53" s="27"/>
      <c r="C53" s="27"/>
      <c r="D53" s="27"/>
      <c r="E53" s="27"/>
      <c r="F53" s="27"/>
      <c r="G53" s="27"/>
    </row>
    <row r="54" spans="1:7" s="39" customFormat="1">
      <c r="A54" s="60" t="s">
        <v>254</v>
      </c>
      <c r="B54" s="27" t="s">
        <v>2</v>
      </c>
      <c r="C54" s="27"/>
      <c r="D54" s="27"/>
      <c r="E54" s="27"/>
      <c r="F54" s="27"/>
      <c r="G54" s="27"/>
    </row>
    <row r="55" spans="1:7" s="39" customFormat="1">
      <c r="A55" s="42"/>
      <c r="G55" s="365" t="s">
        <v>259</v>
      </c>
    </row>
    <row r="56" spans="1:7" ht="12.75">
      <c r="A56" s="32"/>
      <c r="B56" s="390" t="s">
        <v>0</v>
      </c>
      <c r="C56" s="391" t="s">
        <v>1</v>
      </c>
      <c r="D56" s="397"/>
      <c r="E56" s="397"/>
      <c r="F56" s="397"/>
      <c r="G56" s="398"/>
    </row>
    <row r="57" spans="1:7">
      <c r="A57" s="32"/>
      <c r="B57" s="390"/>
      <c r="C57" s="126" t="str">
        <f>C44</f>
        <v xml:space="preserve"> Mar 2012</v>
      </c>
      <c r="D57" s="126" t="str">
        <f>D44</f>
        <v xml:space="preserve"> Dec 2011</v>
      </c>
      <c r="E57" s="126" t="str">
        <f>E44</f>
        <v xml:space="preserve"> Sep 2011</v>
      </c>
      <c r="F57" s="126" t="str">
        <f>F44</f>
        <v xml:space="preserve"> Jun 2011</v>
      </c>
      <c r="G57" s="126" t="str">
        <f>G44</f>
        <v xml:space="preserve"> Mar 2011</v>
      </c>
    </row>
    <row r="58" spans="1:7">
      <c r="A58" s="32"/>
      <c r="B58" s="2" t="s">
        <v>6</v>
      </c>
      <c r="C58" s="54">
        <v>207.26008200000001</v>
      </c>
      <c r="D58" s="28">
        <v>215.798958</v>
      </c>
      <c r="E58" s="54">
        <v>205.92128099999999</v>
      </c>
      <c r="F58" s="28">
        <v>191</v>
      </c>
      <c r="G58" s="54">
        <v>186.78343799999996</v>
      </c>
    </row>
    <row r="59" spans="1:7" ht="22.5">
      <c r="A59" s="32"/>
      <c r="B59" s="7" t="s">
        <v>7</v>
      </c>
      <c r="C59" s="52">
        <v>47.502092000000012</v>
      </c>
      <c r="D59" s="5">
        <v>40.725017999999999</v>
      </c>
      <c r="E59" s="52">
        <v>42.852382079999998</v>
      </c>
      <c r="F59" s="5">
        <v>43</v>
      </c>
      <c r="G59" s="52">
        <v>34.084247000000005</v>
      </c>
    </row>
    <row r="60" spans="1:7">
      <c r="A60" s="32"/>
      <c r="B60" s="2" t="s">
        <v>8</v>
      </c>
      <c r="C60" s="54">
        <v>174.08845900000006</v>
      </c>
      <c r="D60" s="28">
        <v>161.36676958999996</v>
      </c>
      <c r="E60" s="54">
        <v>165.39820785000003</v>
      </c>
      <c r="F60" s="28">
        <v>165</v>
      </c>
      <c r="G60" s="54">
        <v>135.584012</v>
      </c>
    </row>
    <row r="61" spans="1:7">
      <c r="A61" s="32"/>
      <c r="B61" s="2" t="s">
        <v>202</v>
      </c>
      <c r="C61" s="54">
        <v>8.7148579900000023</v>
      </c>
      <c r="D61" s="28">
        <v>13.829836989999999</v>
      </c>
      <c r="E61" s="54">
        <v>14.333555010000001</v>
      </c>
      <c r="F61" s="28">
        <v>14.417263999999999</v>
      </c>
      <c r="G61" s="54">
        <v>16.788872999999995</v>
      </c>
    </row>
    <row r="62" spans="1:7">
      <c r="A62" s="32"/>
      <c r="B62" s="2" t="s">
        <v>9</v>
      </c>
      <c r="C62" s="54">
        <v>84.891293000000005</v>
      </c>
      <c r="D62" s="28">
        <v>81.336895620000007</v>
      </c>
      <c r="E62" s="54">
        <v>83.234622129999991</v>
      </c>
      <c r="F62" s="28">
        <v>92.947363999999993</v>
      </c>
      <c r="G62" s="54">
        <v>104.877767451118</v>
      </c>
    </row>
    <row r="63" spans="1:7">
      <c r="A63" s="32"/>
      <c r="B63" s="2" t="s">
        <v>128</v>
      </c>
      <c r="C63" s="54">
        <v>250.39949198999992</v>
      </c>
      <c r="D63" s="28">
        <v>263.2817315100001</v>
      </c>
      <c r="E63" s="54">
        <v>247.60211004805703</v>
      </c>
      <c r="F63" s="28">
        <v>227.60721000000001</v>
      </c>
      <c r="G63" s="54">
        <v>220.79772678999998</v>
      </c>
    </row>
    <row r="64" spans="1:7">
      <c r="A64" s="31"/>
      <c r="B64" s="8" t="s">
        <v>2</v>
      </c>
      <c r="C64" s="56">
        <f>SUM(C58:C63)</f>
        <v>772.85627597999996</v>
      </c>
      <c r="D64" s="26">
        <f>SUM(D58:D63)</f>
        <v>776.33920970999998</v>
      </c>
      <c r="E64" s="56">
        <f>SUM(E58:E63)</f>
        <v>759.34215811805711</v>
      </c>
      <c r="F64" s="26">
        <f>SUM(F58:F63)</f>
        <v>733.97183799999993</v>
      </c>
      <c r="G64" s="56">
        <f>SUM(G58:G63)</f>
        <v>698.91606424111797</v>
      </c>
    </row>
    <row r="65" spans="1:7">
      <c r="A65" s="32"/>
      <c r="B65" s="55"/>
      <c r="D65" s="46"/>
      <c r="E65" s="46"/>
      <c r="F65" s="46"/>
      <c r="G65" s="47"/>
    </row>
    <row r="66" spans="1:7">
      <c r="A66" s="32"/>
      <c r="B66" s="55"/>
      <c r="G66" s="32"/>
    </row>
    <row r="67" spans="1:7">
      <c r="A67" s="31" t="s">
        <v>255</v>
      </c>
      <c r="B67" s="1" t="s">
        <v>54</v>
      </c>
      <c r="C67" s="1"/>
      <c r="D67" s="1"/>
      <c r="E67" s="1"/>
      <c r="F67" s="1"/>
      <c r="G67" s="31"/>
    </row>
    <row r="68" spans="1:7">
      <c r="A68" s="32"/>
      <c r="G68" s="3" t="s">
        <v>259</v>
      </c>
    </row>
    <row r="69" spans="1:7" ht="12.75">
      <c r="A69" s="32"/>
      <c r="B69" s="390" t="s">
        <v>0</v>
      </c>
      <c r="C69" s="391" t="s">
        <v>1</v>
      </c>
      <c r="D69" s="397"/>
      <c r="E69" s="397"/>
      <c r="F69" s="397"/>
      <c r="G69" s="398"/>
    </row>
    <row r="70" spans="1:7">
      <c r="A70" s="32"/>
      <c r="B70" s="390"/>
      <c r="C70" s="126" t="str">
        <f>C57</f>
        <v xml:space="preserve"> Mar 2012</v>
      </c>
      <c r="D70" s="126" t="str">
        <f>D57</f>
        <v xml:space="preserve"> Dec 2011</v>
      </c>
      <c r="E70" s="126" t="str">
        <f>E57</f>
        <v xml:space="preserve"> Sep 2011</v>
      </c>
      <c r="F70" s="126" t="str">
        <f>F57</f>
        <v xml:space="preserve"> Jun 2011</v>
      </c>
      <c r="G70" s="126" t="str">
        <f>G57</f>
        <v xml:space="preserve"> Mar 2011</v>
      </c>
    </row>
    <row r="71" spans="1:7">
      <c r="A71" s="32"/>
      <c r="B71" s="2" t="s">
        <v>10</v>
      </c>
      <c r="C71" s="54">
        <v>129.6775026</v>
      </c>
      <c r="D71" s="28">
        <v>140.01375013000003</v>
      </c>
      <c r="E71" s="54">
        <v>99.088735780000007</v>
      </c>
      <c r="F71" s="28">
        <v>64.712773999999996</v>
      </c>
      <c r="G71" s="54">
        <v>114.22201199999999</v>
      </c>
    </row>
    <row r="72" spans="1:7">
      <c r="A72" s="32"/>
      <c r="B72" s="7" t="s">
        <v>11</v>
      </c>
      <c r="C72" s="54">
        <v>11.469412320000004</v>
      </c>
      <c r="D72" s="28">
        <v>10.586757420000009</v>
      </c>
      <c r="E72" s="54">
        <v>11.08000023</v>
      </c>
      <c r="F72" s="28">
        <v>11</v>
      </c>
      <c r="G72" s="54">
        <v>11.562379999999999</v>
      </c>
    </row>
    <row r="73" spans="1:7">
      <c r="A73" s="32"/>
      <c r="B73" s="2" t="s">
        <v>12</v>
      </c>
      <c r="C73" s="54">
        <v>54.68166918</v>
      </c>
      <c r="D73" s="28">
        <v>73.067766400000039</v>
      </c>
      <c r="E73" s="54">
        <v>79.090733189999995</v>
      </c>
      <c r="F73" s="28">
        <v>120.535076</v>
      </c>
      <c r="G73" s="54">
        <v>63.10083199999999</v>
      </c>
    </row>
    <row r="74" spans="1:7">
      <c r="A74" s="31"/>
      <c r="B74" s="8" t="s">
        <v>54</v>
      </c>
      <c r="C74" s="56">
        <f>SUM(C71:C73)</f>
        <v>195.8285841</v>
      </c>
      <c r="D74" s="26">
        <f>SUM(D71:D73)</f>
        <v>223.66827395000007</v>
      </c>
      <c r="E74" s="56">
        <f>SUM(E71:E73)</f>
        <v>189.25946920000001</v>
      </c>
      <c r="F74" s="26">
        <f>SUM(F71:F73)</f>
        <v>196.24785</v>
      </c>
      <c r="G74" s="56">
        <f>SUM(G71:G73)</f>
        <v>188.88522399999999</v>
      </c>
    </row>
    <row r="75" spans="1:7">
      <c r="A75" s="32"/>
    </row>
    <row r="76" spans="1:7">
      <c r="A76" s="32"/>
    </row>
    <row r="77" spans="1:7">
      <c r="A77" s="31" t="s">
        <v>256</v>
      </c>
      <c r="B77" s="1" t="s">
        <v>46</v>
      </c>
      <c r="C77" s="1"/>
      <c r="D77" s="1"/>
      <c r="E77" s="1"/>
      <c r="F77" s="1"/>
      <c r="G77" s="1"/>
    </row>
    <row r="78" spans="1:7">
      <c r="A78" s="32"/>
      <c r="G78" s="3" t="s">
        <v>259</v>
      </c>
    </row>
    <row r="79" spans="1:7" ht="12.75">
      <c r="A79" s="32"/>
      <c r="B79" s="390" t="s">
        <v>0</v>
      </c>
      <c r="C79" s="391" t="s">
        <v>1</v>
      </c>
      <c r="D79" s="397"/>
      <c r="E79" s="397"/>
      <c r="F79" s="397"/>
      <c r="G79" s="398"/>
    </row>
    <row r="80" spans="1:7">
      <c r="A80" s="32"/>
      <c r="B80" s="390"/>
      <c r="C80" s="126" t="str">
        <f>C57</f>
        <v xml:space="preserve"> Mar 2012</v>
      </c>
      <c r="D80" s="126" t="str">
        <f>D57</f>
        <v xml:space="preserve"> Dec 2011</v>
      </c>
      <c r="E80" s="126" t="str">
        <f>E57</f>
        <v xml:space="preserve"> Sep 2011</v>
      </c>
      <c r="F80" s="126" t="str">
        <f>F57</f>
        <v xml:space="preserve"> Jun 2011</v>
      </c>
      <c r="G80" s="126" t="str">
        <f>G57</f>
        <v xml:space="preserve"> Mar 2011</v>
      </c>
    </row>
    <row r="81" spans="1:7">
      <c r="A81" s="32"/>
      <c r="B81" s="2" t="s">
        <v>242</v>
      </c>
      <c r="C81" s="54">
        <v>49.550213508615457</v>
      </c>
      <c r="D81" s="28">
        <v>43.175073584999978</v>
      </c>
      <c r="E81" s="54">
        <v>45.250714150000007</v>
      </c>
      <c r="F81" s="28">
        <v>42.38683606</v>
      </c>
      <c r="G81" s="54">
        <v>42</v>
      </c>
    </row>
    <row r="82" spans="1:7">
      <c r="A82" s="32"/>
      <c r="B82" s="2" t="s">
        <v>243</v>
      </c>
      <c r="C82" s="54">
        <v>52.48632842166667</v>
      </c>
      <c r="D82" s="28">
        <v>45.985669794999993</v>
      </c>
      <c r="E82" s="54">
        <v>42</v>
      </c>
      <c r="F82" s="28">
        <v>40</v>
      </c>
      <c r="G82" s="54">
        <v>43</v>
      </c>
    </row>
    <row r="83" spans="1:7">
      <c r="A83" s="32"/>
      <c r="B83" s="7" t="s">
        <v>13</v>
      </c>
      <c r="C83" s="54">
        <v>15.990997000000004</v>
      </c>
      <c r="D83" s="28">
        <v>5.103363069999995</v>
      </c>
      <c r="E83" s="54">
        <v>13</v>
      </c>
      <c r="F83" s="33">
        <v>19.920303000000001</v>
      </c>
      <c r="G83" s="57">
        <v>21</v>
      </c>
    </row>
    <row r="84" spans="1:7">
      <c r="A84" s="32"/>
      <c r="B84" s="2" t="s">
        <v>14</v>
      </c>
      <c r="C84" s="54">
        <v>-0.87737099999999346</v>
      </c>
      <c r="D84" s="28">
        <v>-1.9533280000000011</v>
      </c>
      <c r="E84" s="54">
        <v>3.2015999999999989E-2</v>
      </c>
      <c r="F84" s="28">
        <v>-1</v>
      </c>
      <c r="G84" s="54">
        <v>-1</v>
      </c>
    </row>
    <row r="85" spans="1:7">
      <c r="A85" s="32"/>
      <c r="B85" s="2" t="s">
        <v>15</v>
      </c>
      <c r="C85" s="54">
        <v>14.960315999999992</v>
      </c>
      <c r="D85" s="28">
        <v>-8.1776103799999884</v>
      </c>
      <c r="E85" s="54">
        <v>67.521005329999994</v>
      </c>
      <c r="F85" s="28">
        <v>32.136417999999999</v>
      </c>
      <c r="G85" s="54">
        <v>9</v>
      </c>
    </row>
    <row r="86" spans="1:7">
      <c r="A86" s="31"/>
      <c r="B86" s="8" t="s">
        <v>16</v>
      </c>
      <c r="C86" s="56">
        <f>SUM(C81:C85)</f>
        <v>132.11048393028213</v>
      </c>
      <c r="D86" s="26">
        <f>SUM(D81:D85)</f>
        <v>84.133168069999982</v>
      </c>
      <c r="E86" s="56">
        <f>SUM(E81:E85)</f>
        <v>167.80373548</v>
      </c>
      <c r="F86" s="26">
        <f>SUM(F81:F85)</f>
        <v>133.44355706000002</v>
      </c>
      <c r="G86" s="56">
        <f>SUM(G81:G85)</f>
        <v>114</v>
      </c>
    </row>
    <row r="87" spans="1:7">
      <c r="A87" s="32"/>
      <c r="B87" s="48"/>
      <c r="C87" s="48"/>
      <c r="D87" s="19"/>
      <c r="E87" s="19"/>
      <c r="F87" s="19"/>
      <c r="G87" s="19"/>
    </row>
    <row r="88" spans="1:7">
      <c r="A88" s="32"/>
      <c r="B88" s="48"/>
      <c r="C88" s="48"/>
      <c r="D88" s="19"/>
    </row>
    <row r="89" spans="1:7">
      <c r="A89" s="31" t="s">
        <v>257</v>
      </c>
      <c r="B89" s="1" t="s">
        <v>21</v>
      </c>
      <c r="C89" s="1"/>
      <c r="D89" s="1"/>
      <c r="E89" s="1"/>
      <c r="F89" s="1"/>
      <c r="G89" s="1"/>
    </row>
    <row r="90" spans="1:7">
      <c r="A90" s="32"/>
      <c r="G90" s="3" t="s">
        <v>259</v>
      </c>
    </row>
    <row r="91" spans="1:7" ht="12.75">
      <c r="A91" s="32"/>
      <c r="B91" s="390" t="s">
        <v>0</v>
      </c>
      <c r="C91" s="391" t="s">
        <v>1</v>
      </c>
      <c r="D91" s="397"/>
      <c r="E91" s="397"/>
      <c r="F91" s="397"/>
      <c r="G91" s="398"/>
    </row>
    <row r="92" spans="1:7">
      <c r="A92" s="32"/>
      <c r="B92" s="390"/>
      <c r="C92" s="126" t="str">
        <f>C57</f>
        <v xml:space="preserve"> Mar 2012</v>
      </c>
      <c r="D92" s="126" t="str">
        <f>D57</f>
        <v xml:space="preserve"> Dec 2011</v>
      </c>
      <c r="E92" s="126" t="str">
        <f>E57</f>
        <v xml:space="preserve"> Sep 2011</v>
      </c>
      <c r="F92" s="126" t="str">
        <f>F57</f>
        <v xml:space="preserve"> Jun 2011</v>
      </c>
      <c r="G92" s="126" t="str">
        <f>G57</f>
        <v xml:space="preserve"> Mar 2011</v>
      </c>
    </row>
    <row r="93" spans="1:7">
      <c r="A93" s="32"/>
      <c r="B93" s="2" t="s">
        <v>17</v>
      </c>
      <c r="C93" s="54">
        <v>45.018099999999997</v>
      </c>
      <c r="D93" s="28">
        <v>48.79422975</v>
      </c>
      <c r="E93" s="54">
        <v>40.975253950000003</v>
      </c>
      <c r="F93" s="28">
        <v>38.660665999999999</v>
      </c>
      <c r="G93" s="54">
        <v>25.820239000000004</v>
      </c>
    </row>
    <row r="94" spans="1:7">
      <c r="A94" s="32"/>
      <c r="B94" s="7" t="s">
        <v>18</v>
      </c>
      <c r="C94" s="54">
        <v>0.85619796000001003</v>
      </c>
      <c r="D94" s="28">
        <v>-21.21988652000001</v>
      </c>
      <c r="E94" s="54">
        <v>-22.857050520000001</v>
      </c>
      <c r="F94" s="28">
        <v>-40.843617999999999</v>
      </c>
      <c r="G94" s="54">
        <v>10.444813000000003</v>
      </c>
    </row>
    <row r="95" spans="1:7">
      <c r="A95" s="31"/>
      <c r="B95" s="8" t="s">
        <v>45</v>
      </c>
      <c r="C95" s="56">
        <f>SUM(C93:C94)</f>
        <v>45.874297960000007</v>
      </c>
      <c r="D95" s="26">
        <f>SUM(D93:D94)</f>
        <v>27.57434322999999</v>
      </c>
      <c r="E95" s="56">
        <f>SUM(E93:E94)</f>
        <v>18.118203430000001</v>
      </c>
      <c r="F95" s="26">
        <f>SUM(F93:F94)</f>
        <v>-2.1829520000000002</v>
      </c>
      <c r="G95" s="56">
        <f>SUM(G93:G94)</f>
        <v>36.265052000000011</v>
      </c>
    </row>
    <row r="96" spans="1:7">
      <c r="A96" s="32"/>
      <c r="B96" s="19"/>
      <c r="C96" s="19"/>
      <c r="D96" s="19"/>
      <c r="E96" s="19"/>
      <c r="F96" s="19"/>
      <c r="G96" s="19"/>
    </row>
    <row r="97" spans="1:12">
      <c r="A97" s="32"/>
      <c r="B97" s="19"/>
      <c r="C97" s="19"/>
      <c r="D97" s="19"/>
      <c r="E97" s="19"/>
      <c r="F97" s="19"/>
      <c r="G97" s="19"/>
    </row>
    <row r="98" spans="1:12">
      <c r="A98" s="32"/>
      <c r="B98" s="19"/>
      <c r="C98" s="19"/>
      <c r="D98" s="19"/>
      <c r="E98" s="19"/>
      <c r="F98" s="19"/>
      <c r="G98" s="19"/>
    </row>
    <row r="99" spans="1:12">
      <c r="A99" s="32"/>
      <c r="B99" s="19"/>
      <c r="C99" s="19"/>
      <c r="D99" s="19"/>
      <c r="E99" s="19"/>
      <c r="F99" s="19"/>
      <c r="G99" s="19"/>
    </row>
    <row r="100" spans="1:12">
      <c r="A100" s="32"/>
      <c r="B100" s="19"/>
      <c r="C100" s="19"/>
      <c r="D100" s="19"/>
      <c r="E100" s="19"/>
      <c r="F100" s="19"/>
      <c r="G100" s="19"/>
    </row>
    <row r="101" spans="1:12">
      <c r="A101" s="32"/>
      <c r="B101" s="19"/>
      <c r="C101" s="19"/>
      <c r="D101" s="19"/>
      <c r="E101" s="19"/>
      <c r="F101" s="19"/>
      <c r="G101" s="19"/>
    </row>
    <row r="102" spans="1:12">
      <c r="A102" s="31">
        <v>5.3</v>
      </c>
      <c r="B102" s="1" t="s">
        <v>258</v>
      </c>
      <c r="C102" s="19"/>
      <c r="D102" s="19"/>
      <c r="E102" s="19"/>
      <c r="F102" s="19"/>
      <c r="G102" s="19"/>
    </row>
    <row r="103" spans="1:12">
      <c r="A103" s="32"/>
      <c r="B103" s="19"/>
      <c r="C103" s="19"/>
      <c r="D103" s="19"/>
      <c r="E103" s="19"/>
      <c r="F103" s="19"/>
      <c r="G103" s="19"/>
    </row>
    <row r="104" spans="1:12">
      <c r="G104" s="3" t="s">
        <v>78</v>
      </c>
    </row>
    <row r="105" spans="1:12">
      <c r="B105" s="399" t="s">
        <v>0</v>
      </c>
      <c r="C105" s="391" t="s">
        <v>1</v>
      </c>
      <c r="D105" s="392"/>
      <c r="E105" s="392"/>
      <c r="F105" s="392"/>
      <c r="G105" s="393"/>
    </row>
    <row r="106" spans="1:12">
      <c r="B106" s="400"/>
      <c r="C106" s="126" t="str">
        <f>C10</f>
        <v xml:space="preserve"> Mar 2012</v>
      </c>
      <c r="D106" s="126" t="str">
        <f>D10</f>
        <v xml:space="preserve"> Dec 2011</v>
      </c>
      <c r="E106" s="126" t="str">
        <f>E10</f>
        <v xml:space="preserve"> Sep 2011</v>
      </c>
      <c r="F106" s="126" t="str">
        <f>F10</f>
        <v xml:space="preserve"> Jun 2011</v>
      </c>
      <c r="G106" s="126" t="str">
        <f>G10</f>
        <v xml:space="preserve"> Mar 2011</v>
      </c>
    </row>
    <row r="107" spans="1:12">
      <c r="B107" s="229" t="s">
        <v>179</v>
      </c>
      <c r="C107" s="54">
        <v>497153.99831699999</v>
      </c>
      <c r="D107" s="200">
        <v>507405.19453899999</v>
      </c>
      <c r="E107" s="54">
        <v>478690</v>
      </c>
      <c r="F107" s="200">
        <v>460118</v>
      </c>
      <c r="G107" s="54">
        <v>532338</v>
      </c>
      <c r="I107" s="5"/>
      <c r="J107" s="5"/>
      <c r="K107" s="5"/>
      <c r="L107" s="5"/>
    </row>
    <row r="108" spans="1:12" ht="22.5">
      <c r="B108" s="229" t="s">
        <v>180</v>
      </c>
      <c r="C108" s="54">
        <v>193078.533196</v>
      </c>
      <c r="D108" s="200">
        <v>219308.62730099997</v>
      </c>
      <c r="E108" s="54">
        <v>196219</v>
      </c>
      <c r="F108" s="200">
        <v>167720</v>
      </c>
      <c r="G108" s="54">
        <v>84369</v>
      </c>
      <c r="I108" s="5"/>
      <c r="J108" s="5"/>
      <c r="K108" s="5"/>
      <c r="L108" s="5"/>
    </row>
    <row r="109" spans="1:12">
      <c r="B109" s="230" t="s">
        <v>181</v>
      </c>
      <c r="C109" s="54"/>
      <c r="D109" s="200"/>
      <c r="E109" s="54"/>
      <c r="F109" s="200"/>
      <c r="G109" s="54"/>
      <c r="I109" s="5"/>
      <c r="J109" s="5"/>
      <c r="K109" s="5"/>
      <c r="L109" s="5"/>
    </row>
    <row r="110" spans="1:12">
      <c r="B110" s="228" t="s">
        <v>182</v>
      </c>
      <c r="C110" s="128">
        <v>20299.880134999996</v>
      </c>
      <c r="D110" s="200">
        <v>18562.965053999997</v>
      </c>
      <c r="E110" s="128">
        <v>15701</v>
      </c>
      <c r="F110" s="200">
        <v>13554</v>
      </c>
      <c r="G110" s="128">
        <v>9574</v>
      </c>
      <c r="I110" s="5"/>
      <c r="J110" s="5"/>
      <c r="K110" s="5"/>
      <c r="L110" s="5"/>
    </row>
    <row r="111" spans="1:12">
      <c r="B111" s="228" t="s">
        <v>207</v>
      </c>
      <c r="C111" s="128">
        <v>988.73245099999997</v>
      </c>
      <c r="D111" s="200">
        <v>1163.1840399999999</v>
      </c>
      <c r="E111" s="128">
        <v>887</v>
      </c>
      <c r="F111" s="200">
        <v>596</v>
      </c>
      <c r="G111" s="128">
        <v>743.53913764999993</v>
      </c>
      <c r="I111" s="5"/>
      <c r="J111" s="5"/>
      <c r="K111" s="5"/>
      <c r="L111" s="5"/>
    </row>
    <row r="112" spans="1:12">
      <c r="B112" s="228" t="s">
        <v>183</v>
      </c>
      <c r="C112" s="233">
        <v>417.26590699999997</v>
      </c>
      <c r="D112" s="200">
        <v>430.09002499999997</v>
      </c>
      <c r="E112" s="54">
        <v>876</v>
      </c>
      <c r="F112" s="200">
        <v>727</v>
      </c>
      <c r="G112" s="54">
        <v>653</v>
      </c>
      <c r="I112" s="5"/>
      <c r="J112" s="5"/>
      <c r="K112" s="5"/>
      <c r="L112" s="5"/>
    </row>
    <row r="113" spans="2:12">
      <c r="B113" s="231" t="s">
        <v>184</v>
      </c>
      <c r="C113" s="54">
        <v>18132.365540999999</v>
      </c>
      <c r="D113" s="200">
        <v>28929.899058000003</v>
      </c>
      <c r="E113" s="54">
        <v>13147</v>
      </c>
      <c r="F113" s="200">
        <v>12775</v>
      </c>
      <c r="G113" s="54">
        <v>6224.4608623500008</v>
      </c>
      <c r="I113" s="5"/>
      <c r="J113" s="5"/>
      <c r="K113" s="5"/>
      <c r="L113" s="5"/>
    </row>
    <row r="114" spans="2:12">
      <c r="B114" s="232" t="s">
        <v>185</v>
      </c>
      <c r="C114" s="163">
        <f>SUM(C107:C108)-SUM(C110:C113)</f>
        <v>650394.28747900005</v>
      </c>
      <c r="D114" s="242">
        <f>SUM(D107:D108)-SUM(D110:D113)</f>
        <v>677627.683663</v>
      </c>
      <c r="E114" s="163">
        <f>SUM(E107:E108)-SUM(E110:E113)</f>
        <v>644298</v>
      </c>
      <c r="F114" s="242">
        <f>SUM(F107:F108)-SUM(F110:F113)</f>
        <v>600186</v>
      </c>
      <c r="G114" s="163">
        <f>SUM(G107:G108)-SUM(G110:G113)</f>
        <v>599512</v>
      </c>
      <c r="I114" s="5"/>
      <c r="J114" s="5"/>
      <c r="K114" s="5"/>
      <c r="L114" s="5"/>
    </row>
    <row r="115" spans="2:12">
      <c r="B115" s="269"/>
      <c r="C115" s="28"/>
      <c r="D115" s="28"/>
      <c r="E115" s="28"/>
      <c r="F115" s="28"/>
      <c r="G115" s="28"/>
    </row>
    <row r="117" spans="2:12">
      <c r="G117" s="3" t="s">
        <v>259</v>
      </c>
    </row>
    <row r="118" spans="2:12">
      <c r="B118" s="399" t="s">
        <v>0</v>
      </c>
      <c r="C118" s="391" t="s">
        <v>1</v>
      </c>
      <c r="D118" s="392"/>
      <c r="E118" s="392"/>
      <c r="F118" s="392"/>
      <c r="G118" s="393"/>
    </row>
    <row r="119" spans="2:12">
      <c r="B119" s="400"/>
      <c r="C119" s="126" t="str">
        <f>C23</f>
        <v xml:space="preserve"> Mar 2012</v>
      </c>
      <c r="D119" s="126" t="str">
        <f>D23</f>
        <v xml:space="preserve"> Dec 2011</v>
      </c>
      <c r="E119" s="126" t="str">
        <f>E23</f>
        <v xml:space="preserve"> Sep 2011</v>
      </c>
      <c r="F119" s="126" t="str">
        <f>F23</f>
        <v xml:space="preserve"> Jun 2011</v>
      </c>
      <c r="G119" s="126" t="str">
        <f>G23</f>
        <v xml:space="preserve"> Mar 2011</v>
      </c>
    </row>
    <row r="120" spans="2:12">
      <c r="B120" s="229" t="s">
        <v>179</v>
      </c>
      <c r="C120" s="54">
        <v>9718.2957848367259</v>
      </c>
      <c r="D120" s="200">
        <v>9525.873813295535</v>
      </c>
      <c r="E120" s="54">
        <v>9784.0994332175778</v>
      </c>
      <c r="F120" s="200">
        <v>10288.86404293381</v>
      </c>
      <c r="G120" s="54">
        <v>11922.463605823068</v>
      </c>
    </row>
    <row r="121" spans="2:12" ht="22.5">
      <c r="B121" s="229" t="s">
        <v>180</v>
      </c>
      <c r="C121" s="54">
        <v>3774.2717581539005</v>
      </c>
      <c r="D121" s="200">
        <v>4117.2347707918743</v>
      </c>
      <c r="E121" s="54">
        <v>4010.583481348096</v>
      </c>
      <c r="F121" s="200">
        <v>3750.4472271914133</v>
      </c>
      <c r="G121" s="54">
        <v>1889.5632698768197</v>
      </c>
    </row>
    <row r="122" spans="2:12">
      <c r="B122" s="230" t="s">
        <v>181</v>
      </c>
      <c r="C122" s="54"/>
      <c r="D122" s="200"/>
      <c r="E122" s="54"/>
      <c r="F122" s="200"/>
      <c r="G122" s="54"/>
    </row>
    <row r="123" spans="2:12">
      <c r="B123" s="228" t="s">
        <v>182</v>
      </c>
      <c r="C123" s="128">
        <v>396.81917517812974</v>
      </c>
      <c r="D123" s="200">
        <v>348.49557042015539</v>
      </c>
      <c r="E123" s="128">
        <v>320.91780735120682</v>
      </c>
      <c r="F123" s="200">
        <v>303.08586762075134</v>
      </c>
      <c r="G123" s="128">
        <v>214.42329227323629</v>
      </c>
    </row>
    <row r="124" spans="2:12">
      <c r="B124" s="228" t="s">
        <v>207</v>
      </c>
      <c r="C124" s="128">
        <v>19.327601595105214</v>
      </c>
      <c r="D124" s="200">
        <v>21.837270303758494</v>
      </c>
      <c r="E124" s="128">
        <v>18.129679327464522</v>
      </c>
      <c r="F124" s="200">
        <v>13.32737030411449</v>
      </c>
      <c r="G124" s="128">
        <v>16.652612265397536</v>
      </c>
    </row>
    <row r="125" spans="2:12">
      <c r="B125" s="228" t="s">
        <v>183</v>
      </c>
      <c r="C125" s="233">
        <v>8.1566547164094487</v>
      </c>
      <c r="D125" s="200">
        <v>8.0743818758682835</v>
      </c>
      <c r="E125" s="54">
        <v>17.904846776616598</v>
      </c>
      <c r="F125" s="200">
        <v>16.256708407871198</v>
      </c>
      <c r="G125" s="54">
        <v>14.624860022396417</v>
      </c>
    </row>
    <row r="126" spans="2:12">
      <c r="B126" s="231" t="s">
        <v>184</v>
      </c>
      <c r="C126" s="54">
        <v>354.44890758750108</v>
      </c>
      <c r="D126" s="200">
        <v>543.12129797619502</v>
      </c>
      <c r="E126" s="54">
        <v>268.71577690887943</v>
      </c>
      <c r="F126" s="200">
        <v>285.6663685152057</v>
      </c>
      <c r="G126" s="54">
        <v>139.40561841769318</v>
      </c>
    </row>
    <row r="127" spans="2:12">
      <c r="B127" s="232" t="s">
        <v>185</v>
      </c>
      <c r="C127" s="163">
        <f>SUM(C120:C121)-SUM(C123:C126)</f>
        <v>12713.81520391348</v>
      </c>
      <c r="D127" s="242">
        <f>SUM(D120:D121)-SUM(D123:D126)</f>
        <v>12721.580063511432</v>
      </c>
      <c r="E127" s="163">
        <f>SUM(E120:E121)-SUM(E123:E126)</f>
        <v>13169.014804201506</v>
      </c>
      <c r="F127" s="242">
        <f>SUM(F120:F121)-SUM(F123:F126)</f>
        <v>13420.974955277281</v>
      </c>
      <c r="G127" s="163">
        <f>SUM(G120:G121)-SUM(G123:G126)</f>
        <v>13426.920492721165</v>
      </c>
    </row>
  </sheetData>
  <mergeCells count="27">
    <mergeCell ref="H22:I22"/>
    <mergeCell ref="H32:I32"/>
    <mergeCell ref="H43:I43"/>
    <mergeCell ref="J9:N9"/>
    <mergeCell ref="K22:O22"/>
    <mergeCell ref="K32:O32"/>
    <mergeCell ref="K43:O43"/>
    <mergeCell ref="B105:B106"/>
    <mergeCell ref="C105:G105"/>
    <mergeCell ref="C32:G32"/>
    <mergeCell ref="C22:G22"/>
    <mergeCell ref="B9:B10"/>
    <mergeCell ref="B22:B23"/>
    <mergeCell ref="B32:B33"/>
    <mergeCell ref="B43:B44"/>
    <mergeCell ref="C9:G9"/>
    <mergeCell ref="C43:G43"/>
    <mergeCell ref="B91:B92"/>
    <mergeCell ref="C91:G91"/>
    <mergeCell ref="B118:B119"/>
    <mergeCell ref="C118:G118"/>
    <mergeCell ref="B56:B57"/>
    <mergeCell ref="C56:G56"/>
    <mergeCell ref="B69:B70"/>
    <mergeCell ref="C69:G69"/>
    <mergeCell ref="B79:B80"/>
    <mergeCell ref="C79:G79"/>
  </mergeCells>
  <phoneticPr fontId="2" type="noConversion"/>
  <hyperlinks>
    <hyperlink ref="A1" location="Cover!E6" display="INDEX"/>
  </hyperlinks>
  <pageMargins left="0.75" right="0.75" top="1" bottom="1" header="0.5" footer="0.5"/>
  <pageSetup scale="81" fitToHeight="2" orientation="portrait" r:id="rId1"/>
  <headerFooter alignWithMargins="0"/>
  <rowBreaks count="2" manualBreakCount="2">
    <brk id="49" max="6" man="1"/>
    <brk id="98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6"/>
  <sheetViews>
    <sheetView showGridLines="0" view="pageBreakPreview" zoomScaleNormal="100" zoomScaleSheetLayoutView="100" workbookViewId="0"/>
  </sheetViews>
  <sheetFormatPr defaultRowHeight="12.75"/>
  <cols>
    <col min="1" max="1" width="40.140625" style="44" customWidth="1"/>
    <col min="2" max="2" width="9.140625" style="43"/>
    <col min="3" max="7" width="11.42578125" style="43" bestFit="1" customWidth="1"/>
    <col min="8" max="16384" width="9.140625" style="44"/>
  </cols>
  <sheetData>
    <row r="1" spans="1:12">
      <c r="A1" s="58" t="s">
        <v>20</v>
      </c>
      <c r="C1" s="148">
        <f>1000</f>
        <v>1000</v>
      </c>
    </row>
    <row r="3" spans="1:12">
      <c r="A3" s="27" t="s">
        <v>204</v>
      </c>
    </row>
    <row r="5" spans="1:12">
      <c r="A5" s="61" t="s">
        <v>26</v>
      </c>
      <c r="B5" s="61" t="s">
        <v>27</v>
      </c>
      <c r="C5" s="126" t="str">
        <f>'Trends file-5-SCH'!C10</f>
        <v xml:space="preserve"> Mar 2012</v>
      </c>
      <c r="D5" s="126" t="str">
        <f>'Trends file-5-SCH'!D10</f>
        <v xml:space="preserve"> Dec 2011</v>
      </c>
      <c r="E5" s="126" t="str">
        <f>'Trends file-5-SCH'!E10</f>
        <v xml:space="preserve"> Sep 2011</v>
      </c>
      <c r="F5" s="126" t="str">
        <f>'Trends file-5-SCH'!F10</f>
        <v xml:space="preserve"> Jun 2011</v>
      </c>
      <c r="G5" s="126" t="str">
        <f>'Trends file-5-SCH'!G10</f>
        <v xml:space="preserve"> Mar 2011</v>
      </c>
    </row>
    <row r="6" spans="1:12">
      <c r="A6" s="29"/>
      <c r="B6" s="143"/>
      <c r="C6" s="142"/>
      <c r="D6" s="130"/>
      <c r="E6" s="136"/>
      <c r="F6" s="130"/>
      <c r="G6" s="63"/>
    </row>
    <row r="7" spans="1:12">
      <c r="A7" s="29" t="s">
        <v>177</v>
      </c>
      <c r="B7" s="144" t="s">
        <v>29</v>
      </c>
      <c r="C7" s="141">
        <v>191777.26469552392</v>
      </c>
      <c r="D7" s="135">
        <v>186039.02521354854</v>
      </c>
      <c r="E7" s="141">
        <v>182724.84021354854</v>
      </c>
      <c r="F7" s="135">
        <v>178771.1707772259</v>
      </c>
      <c r="G7" s="128">
        <v>171161.91041354852</v>
      </c>
      <c r="I7" s="279"/>
      <c r="J7" s="279"/>
      <c r="K7" s="279"/>
      <c r="L7" s="279"/>
    </row>
    <row r="8" spans="1:12">
      <c r="A8" s="34"/>
      <c r="B8" s="144"/>
      <c r="C8" s="145"/>
      <c r="D8" s="146"/>
      <c r="E8" s="145"/>
      <c r="F8" s="146"/>
      <c r="G8" s="208"/>
      <c r="I8" s="279"/>
      <c r="J8" s="279"/>
      <c r="K8" s="279"/>
      <c r="L8" s="279"/>
    </row>
    <row r="9" spans="1:12">
      <c r="A9" s="29" t="s">
        <v>38</v>
      </c>
      <c r="B9" s="144"/>
      <c r="C9" s="145"/>
      <c r="D9" s="146"/>
      <c r="E9" s="145"/>
      <c r="F9" s="146"/>
      <c r="G9" s="208"/>
      <c r="I9" s="279"/>
      <c r="J9" s="279"/>
      <c r="K9" s="279"/>
      <c r="L9" s="279"/>
    </row>
    <row r="10" spans="1:12">
      <c r="A10" s="149" t="s">
        <v>31</v>
      </c>
      <c r="B10" s="144" t="s">
        <v>29</v>
      </c>
      <c r="C10" s="141">
        <v>181279.29565396823</v>
      </c>
      <c r="D10" s="135">
        <v>175652.81599999999</v>
      </c>
      <c r="E10" s="141">
        <v>172782.77100000001</v>
      </c>
      <c r="F10" s="135">
        <v>169187.296</v>
      </c>
      <c r="G10" s="128">
        <v>162203.48000000001</v>
      </c>
      <c r="I10" s="279"/>
      <c r="J10" s="279"/>
      <c r="K10" s="279"/>
      <c r="L10" s="279"/>
    </row>
    <row r="11" spans="1:12">
      <c r="A11" s="149" t="s">
        <v>245</v>
      </c>
      <c r="B11" s="144" t="s">
        <v>32</v>
      </c>
      <c r="C11" s="336">
        <v>0.91879999999999995</v>
      </c>
      <c r="D11" s="337">
        <v>0.9002</v>
      </c>
      <c r="E11" s="336">
        <v>0.88599131217776339</v>
      </c>
      <c r="F11" s="337">
        <v>0.88769999999999993</v>
      </c>
      <c r="G11" s="256">
        <v>0.90720000000000001</v>
      </c>
      <c r="I11" s="279"/>
      <c r="J11" s="279"/>
      <c r="K11" s="279"/>
      <c r="L11" s="279"/>
    </row>
    <row r="12" spans="1:12">
      <c r="A12" s="34" t="s">
        <v>129</v>
      </c>
      <c r="B12" s="144" t="s">
        <v>29</v>
      </c>
      <c r="C12" s="141">
        <v>5626.4796539682447</v>
      </c>
      <c r="D12" s="135">
        <v>2870.0450000000001</v>
      </c>
      <c r="E12" s="141">
        <v>3595.4749999999999</v>
      </c>
      <c r="F12" s="135">
        <v>6983.8159999999998</v>
      </c>
      <c r="G12" s="128">
        <v>9708.2610000000004</v>
      </c>
      <c r="I12" s="279"/>
      <c r="J12" s="279"/>
      <c r="K12" s="279"/>
      <c r="L12" s="279"/>
    </row>
    <row r="13" spans="1:12">
      <c r="A13" s="34" t="s">
        <v>130</v>
      </c>
      <c r="B13" s="144" t="s">
        <v>32</v>
      </c>
      <c r="C13" s="138">
        <v>0.9628450417921689</v>
      </c>
      <c r="D13" s="132">
        <v>0.96288522354233141</v>
      </c>
      <c r="E13" s="138">
        <v>0.96289904390988146</v>
      </c>
      <c r="F13" s="132">
        <v>0.96344206600476667</v>
      </c>
      <c r="G13" s="129">
        <v>0.96301841366165508</v>
      </c>
      <c r="I13" s="279"/>
      <c r="J13" s="279"/>
      <c r="K13" s="279"/>
      <c r="L13" s="279"/>
    </row>
    <row r="14" spans="1:12">
      <c r="A14" s="34" t="s">
        <v>33</v>
      </c>
      <c r="B14" s="144" t="s">
        <v>57</v>
      </c>
      <c r="C14" s="139">
        <v>188.87737386695858</v>
      </c>
      <c r="D14" s="133">
        <v>186.85070600894895</v>
      </c>
      <c r="E14" s="139">
        <v>182.82325447117179</v>
      </c>
      <c r="F14" s="133">
        <v>190.47072992644243</v>
      </c>
      <c r="G14" s="209">
        <v>194.05864358896375</v>
      </c>
      <c r="I14" s="279"/>
      <c r="J14" s="279"/>
      <c r="K14" s="279"/>
      <c r="L14" s="279"/>
    </row>
    <row r="15" spans="1:12">
      <c r="A15" s="34" t="s">
        <v>33</v>
      </c>
      <c r="B15" s="144" t="s">
        <v>131</v>
      </c>
      <c r="C15" s="140">
        <v>3.7548494126397638</v>
      </c>
      <c r="D15" s="134">
        <v>3.6902791943684323</v>
      </c>
      <c r="E15" s="140">
        <v>4.0033777919881715</v>
      </c>
      <c r="F15" s="134">
        <v>4.2571219205016</v>
      </c>
      <c r="G15" s="210">
        <v>4.2857474290848883</v>
      </c>
      <c r="I15" s="279"/>
      <c r="J15" s="279"/>
      <c r="K15" s="279"/>
      <c r="L15" s="279"/>
    </row>
    <row r="16" spans="1:12">
      <c r="A16" s="34" t="s">
        <v>56</v>
      </c>
      <c r="B16" s="244" t="s">
        <v>196</v>
      </c>
      <c r="C16" s="245">
        <v>43.799270447956047</v>
      </c>
      <c r="D16" s="246">
        <v>44.560939907215818</v>
      </c>
      <c r="E16" s="245">
        <v>43.183664214974769</v>
      </c>
      <c r="F16" s="246">
        <v>42.758410365542318</v>
      </c>
      <c r="G16" s="247">
        <v>43.2550159452774</v>
      </c>
      <c r="I16" s="279"/>
      <c r="J16" s="279"/>
      <c r="K16" s="279"/>
      <c r="L16" s="279"/>
    </row>
    <row r="17" spans="1:12">
      <c r="A17" s="34" t="s">
        <v>35</v>
      </c>
      <c r="B17" s="144" t="s">
        <v>132</v>
      </c>
      <c r="C17" s="141">
        <v>431.23406379901189</v>
      </c>
      <c r="D17" s="135">
        <v>419.31500187834223</v>
      </c>
      <c r="E17" s="141">
        <v>423.36206941831091</v>
      </c>
      <c r="F17" s="135">
        <v>445.45793049391972</v>
      </c>
      <c r="G17" s="128">
        <v>448.63847428578089</v>
      </c>
      <c r="I17" s="279"/>
      <c r="J17" s="279"/>
      <c r="K17" s="279"/>
      <c r="L17" s="279"/>
    </row>
    <row r="18" spans="1:12">
      <c r="A18" s="34" t="s">
        <v>133</v>
      </c>
      <c r="B18" s="144" t="s">
        <v>32</v>
      </c>
      <c r="C18" s="138">
        <v>8.8063733478201803E-2</v>
      </c>
      <c r="D18" s="132">
        <v>7.8954057784215617E-2</v>
      </c>
      <c r="E18" s="138">
        <v>7.2068243935504872E-2</v>
      </c>
      <c r="F18" s="132">
        <v>6.424089995740119E-2</v>
      </c>
      <c r="G18" s="129">
        <v>7.6433464418013061E-2</v>
      </c>
      <c r="I18" s="279"/>
      <c r="J18" s="279"/>
      <c r="K18" s="279"/>
      <c r="L18" s="279"/>
    </row>
    <row r="19" spans="1:12">
      <c r="A19" s="34" t="s">
        <v>134</v>
      </c>
      <c r="B19" s="144" t="s">
        <v>32</v>
      </c>
      <c r="C19" s="138">
        <v>0.14406929940928326</v>
      </c>
      <c r="D19" s="132">
        <v>0.14273079946850284</v>
      </c>
      <c r="E19" s="138">
        <v>0.14521893015079371</v>
      </c>
      <c r="F19" s="132">
        <v>0.14550825570431258</v>
      </c>
      <c r="G19" s="129">
        <v>0.14957248086651628</v>
      </c>
      <c r="I19" s="279"/>
      <c r="J19" s="279"/>
      <c r="K19" s="279"/>
      <c r="L19" s="279"/>
    </row>
    <row r="20" spans="1:12">
      <c r="A20" s="330" t="s">
        <v>221</v>
      </c>
      <c r="B20" s="331" t="s">
        <v>32</v>
      </c>
      <c r="C20" s="332">
        <v>8.6944035901963104E-2</v>
      </c>
      <c r="D20" s="333">
        <v>9.0249688824571017E-2</v>
      </c>
      <c r="E20" s="332">
        <v>9.4802294582965976E-2</v>
      </c>
      <c r="F20" s="333">
        <v>8.8927532546298371E-2</v>
      </c>
      <c r="G20" s="334">
        <v>9.4192054608945044E-2</v>
      </c>
      <c r="I20" s="279"/>
      <c r="J20" s="279"/>
      <c r="K20" s="279"/>
      <c r="L20" s="279"/>
    </row>
    <row r="21" spans="1:12">
      <c r="A21" s="34"/>
      <c r="B21" s="144"/>
      <c r="C21" s="137"/>
      <c r="D21" s="131"/>
      <c r="E21" s="137"/>
      <c r="F21" s="131"/>
      <c r="G21" s="211"/>
      <c r="I21" s="279"/>
      <c r="J21" s="279"/>
      <c r="K21" s="279"/>
      <c r="L21" s="279"/>
    </row>
    <row r="22" spans="1:12">
      <c r="A22" s="29" t="s">
        <v>135</v>
      </c>
      <c r="B22" s="144"/>
      <c r="C22" s="137"/>
      <c r="D22" s="131"/>
      <c r="E22" s="137"/>
      <c r="F22" s="131"/>
      <c r="G22" s="211"/>
      <c r="I22" s="279"/>
      <c r="J22" s="279"/>
      <c r="K22" s="279"/>
      <c r="L22" s="279"/>
    </row>
    <row r="23" spans="1:12">
      <c r="A23" s="34" t="s">
        <v>28</v>
      </c>
      <c r="B23" s="144" t="s">
        <v>29</v>
      </c>
      <c r="C23" s="141">
        <v>3269.9492643297854</v>
      </c>
      <c r="D23" s="135">
        <v>3317.2952135485361</v>
      </c>
      <c r="E23" s="141">
        <v>3328.321213548536</v>
      </c>
      <c r="F23" s="135">
        <v>3321.7359999999999</v>
      </c>
      <c r="G23" s="128">
        <v>3295.9184135485352</v>
      </c>
      <c r="H23" s="212"/>
      <c r="I23" s="279"/>
      <c r="J23" s="279"/>
      <c r="K23" s="279"/>
      <c r="L23" s="279"/>
    </row>
    <row r="24" spans="1:12">
      <c r="A24" s="34" t="s">
        <v>129</v>
      </c>
      <c r="B24" s="144" t="s">
        <v>136</v>
      </c>
      <c r="C24" s="141">
        <v>-47345.949218750466</v>
      </c>
      <c r="D24" s="135">
        <v>-11026</v>
      </c>
      <c r="E24" s="141">
        <v>6585.2135485359468</v>
      </c>
      <c r="F24" s="135">
        <v>25817.586451464798</v>
      </c>
      <c r="G24" s="128">
        <v>38576</v>
      </c>
      <c r="I24" s="279"/>
      <c r="J24" s="279"/>
      <c r="K24" s="279"/>
      <c r="L24" s="279"/>
    </row>
    <row r="25" spans="1:12">
      <c r="A25" s="34" t="s">
        <v>33</v>
      </c>
      <c r="B25" s="144" t="s">
        <v>57</v>
      </c>
      <c r="C25" s="141">
        <v>933.23751388952462</v>
      </c>
      <c r="D25" s="135">
        <v>915.86311524944244</v>
      </c>
      <c r="E25" s="141">
        <v>954.75007379185365</v>
      </c>
      <c r="F25" s="135">
        <v>952.28658214856682</v>
      </c>
      <c r="G25" s="128">
        <v>934.05962036374774</v>
      </c>
      <c r="I25" s="279"/>
      <c r="J25" s="279"/>
      <c r="K25" s="279"/>
      <c r="L25" s="279"/>
    </row>
    <row r="26" spans="1:12">
      <c r="A26" s="335" t="s">
        <v>33</v>
      </c>
      <c r="B26" s="144" t="s">
        <v>131</v>
      </c>
      <c r="C26" s="245">
        <v>18.55259981192739</v>
      </c>
      <c r="D26" s="246">
        <v>18.088187469479536</v>
      </c>
      <c r="E26" s="245">
        <v>20.906668866460183</v>
      </c>
      <c r="F26" s="246">
        <v>21.284110608647424</v>
      </c>
      <c r="G26" s="247">
        <v>20.628525184711744</v>
      </c>
      <c r="I26" s="279"/>
      <c r="J26" s="279"/>
      <c r="K26" s="279"/>
      <c r="L26" s="279"/>
    </row>
    <row r="27" spans="1:12">
      <c r="A27" s="39" t="s">
        <v>244</v>
      </c>
      <c r="B27" s="144" t="s">
        <v>32</v>
      </c>
      <c r="C27" s="336">
        <v>0.55814913611937766</v>
      </c>
      <c r="D27" s="337">
        <v>0.54822504152770946</v>
      </c>
      <c r="E27" s="336">
        <v>0.52094954834382878</v>
      </c>
      <c r="F27" s="337">
        <v>0.51969276367664163</v>
      </c>
      <c r="G27" s="256">
        <v>0.47283556615166716</v>
      </c>
      <c r="I27" s="279"/>
      <c r="J27" s="279"/>
      <c r="K27" s="279"/>
      <c r="L27" s="279"/>
    </row>
    <row r="28" spans="1:12">
      <c r="A28" s="39"/>
      <c r="B28" s="144"/>
      <c r="C28" s="336"/>
      <c r="D28" s="337"/>
      <c r="E28" s="336"/>
      <c r="F28" s="337"/>
      <c r="G28" s="256"/>
      <c r="I28" s="279"/>
      <c r="J28" s="279"/>
      <c r="K28" s="279"/>
      <c r="L28" s="279"/>
    </row>
    <row r="29" spans="1:12">
      <c r="A29" s="343" t="s">
        <v>260</v>
      </c>
      <c r="B29" s="153"/>
      <c r="C29" s="247"/>
      <c r="D29" s="259"/>
      <c r="E29" s="247"/>
      <c r="F29" s="259"/>
      <c r="G29" s="247"/>
      <c r="I29" s="279"/>
      <c r="J29" s="279"/>
      <c r="K29" s="279"/>
      <c r="L29" s="279"/>
    </row>
    <row r="30" spans="1:12">
      <c r="A30" s="248" t="s">
        <v>261</v>
      </c>
      <c r="B30" s="344" t="s">
        <v>29</v>
      </c>
      <c r="C30" s="128">
        <v>7228.0197772258807</v>
      </c>
      <c r="D30" s="124">
        <v>7068.9139999999998</v>
      </c>
      <c r="E30" s="128">
        <v>6613.7479999999996</v>
      </c>
      <c r="F30" s="124">
        <v>6262.1387772258813</v>
      </c>
      <c r="G30" s="128">
        <v>5662.5119999999997</v>
      </c>
      <c r="I30" s="279"/>
      <c r="J30" s="279"/>
      <c r="K30" s="279"/>
      <c r="L30" s="279"/>
    </row>
    <row r="31" spans="1:12">
      <c r="A31" s="248" t="s">
        <v>262</v>
      </c>
      <c r="B31" s="344" t="s">
        <v>29</v>
      </c>
      <c r="C31" s="128">
        <v>159.10577722588087</v>
      </c>
      <c r="D31" s="124">
        <v>455.166</v>
      </c>
      <c r="E31" s="128">
        <v>351.60922277411913</v>
      </c>
      <c r="F31" s="124">
        <v>599.62677722588091</v>
      </c>
      <c r="G31" s="128">
        <v>730.3</v>
      </c>
      <c r="I31" s="279"/>
      <c r="J31" s="279"/>
      <c r="K31" s="279"/>
      <c r="L31" s="279"/>
    </row>
    <row r="32" spans="1:12">
      <c r="A32" s="248" t="s">
        <v>263</v>
      </c>
      <c r="B32" s="345" t="s">
        <v>57</v>
      </c>
      <c r="C32" s="128">
        <v>166.14396321523662</v>
      </c>
      <c r="D32" s="124">
        <v>160.33565682758962</v>
      </c>
      <c r="E32" s="128">
        <v>161.16436513883886</v>
      </c>
      <c r="F32" s="124">
        <v>163.49479898152467</v>
      </c>
      <c r="G32" s="128">
        <v>161.22636130915654</v>
      </c>
      <c r="I32" s="279"/>
      <c r="J32" s="279"/>
      <c r="K32" s="279"/>
      <c r="L32" s="279"/>
    </row>
    <row r="33" spans="1:12">
      <c r="A33" s="248" t="s">
        <v>263</v>
      </c>
      <c r="B33" s="345" t="s">
        <v>131</v>
      </c>
      <c r="C33" s="247">
        <v>3.3029131542870664</v>
      </c>
      <c r="D33" s="259">
        <v>3.1666101303246506</v>
      </c>
      <c r="E33" s="247">
        <v>3.5291016021073935</v>
      </c>
      <c r="F33" s="259">
        <v>3.6541955443812553</v>
      </c>
      <c r="G33" s="247">
        <v>3.5606528557675916</v>
      </c>
      <c r="I33" s="279"/>
      <c r="J33" s="279"/>
      <c r="K33" s="279"/>
      <c r="L33" s="279"/>
    </row>
    <row r="34" spans="1:12">
      <c r="A34" s="346" t="s">
        <v>133</v>
      </c>
      <c r="B34" s="347" t="s">
        <v>32</v>
      </c>
      <c r="C34" s="348">
        <v>1.2216189732574734E-2</v>
      </c>
      <c r="D34" s="349">
        <v>1.1564682357985192E-2</v>
      </c>
      <c r="E34" s="348">
        <v>1.1658147645450966E-2</v>
      </c>
      <c r="F34" s="349">
        <v>7.2638095655078692E-3</v>
      </c>
      <c r="G34" s="348">
        <v>6.8895902207251431E-3</v>
      </c>
      <c r="I34" s="279"/>
      <c r="J34" s="279"/>
      <c r="K34" s="279"/>
      <c r="L34" s="279"/>
    </row>
    <row r="35" spans="1:12">
      <c r="G35" s="212"/>
    </row>
    <row r="36" spans="1:12">
      <c r="A36" s="27" t="s">
        <v>37</v>
      </c>
      <c r="G36" s="44"/>
    </row>
    <row r="37" spans="1:12">
      <c r="G37" s="44"/>
    </row>
    <row r="38" spans="1:12">
      <c r="A38" s="64" t="s">
        <v>26</v>
      </c>
      <c r="B38" s="61" t="s">
        <v>27</v>
      </c>
      <c r="C38" s="126" t="str">
        <f>C5</f>
        <v xml:space="preserve"> Mar 2012</v>
      </c>
      <c r="D38" s="126" t="str">
        <f>D5</f>
        <v xml:space="preserve"> Dec 2011</v>
      </c>
      <c r="E38" s="126" t="str">
        <f>E5</f>
        <v xml:space="preserve"> Sep 2011</v>
      </c>
      <c r="F38" s="126" t="str">
        <f>F5</f>
        <v xml:space="preserve"> Jun 2011</v>
      </c>
      <c r="G38" s="126" t="str">
        <f>G5</f>
        <v xml:space="preserve"> Mar 2011</v>
      </c>
    </row>
    <row r="39" spans="1:12">
      <c r="A39" s="131" t="s">
        <v>38</v>
      </c>
      <c r="B39" s="153" t="s">
        <v>36</v>
      </c>
      <c r="C39" s="155">
        <v>230364.62754769999</v>
      </c>
      <c r="D39" s="156">
        <v>219152.07421800002</v>
      </c>
      <c r="E39" s="128">
        <v>217408.4391436</v>
      </c>
      <c r="F39" s="122">
        <v>221559.8003261</v>
      </c>
      <c r="G39" s="128">
        <v>211822.3301165</v>
      </c>
      <c r="I39" s="279"/>
      <c r="J39" s="279"/>
      <c r="K39" s="279"/>
      <c r="L39" s="279"/>
    </row>
    <row r="40" spans="1:12" hidden="1">
      <c r="A40" s="131" t="s">
        <v>137</v>
      </c>
      <c r="B40" s="153" t="s">
        <v>36</v>
      </c>
      <c r="C40" s="157">
        <v>230364.62754769999</v>
      </c>
      <c r="D40" s="158">
        <v>219152.07421800002</v>
      </c>
      <c r="E40" s="159">
        <v>217408.4391436</v>
      </c>
      <c r="F40" s="160">
        <v>221559.8003261</v>
      </c>
      <c r="G40" s="159">
        <v>211822.3301165</v>
      </c>
      <c r="I40" s="279"/>
      <c r="J40" s="279"/>
      <c r="K40" s="279"/>
      <c r="L40" s="279"/>
    </row>
    <row r="41" spans="1:12" hidden="1">
      <c r="A41" s="131" t="s">
        <v>138</v>
      </c>
      <c r="B41" s="153" t="s">
        <v>36</v>
      </c>
      <c r="C41" s="157">
        <v>0</v>
      </c>
      <c r="D41" s="158">
        <v>0</v>
      </c>
      <c r="E41" s="159">
        <v>0</v>
      </c>
      <c r="F41" s="160">
        <v>0</v>
      </c>
      <c r="G41" s="159">
        <v>0</v>
      </c>
      <c r="I41" s="279"/>
      <c r="J41" s="279"/>
      <c r="K41" s="279"/>
      <c r="L41" s="279"/>
    </row>
    <row r="42" spans="1:12">
      <c r="A42" s="150" t="s">
        <v>48</v>
      </c>
      <c r="B42" s="153" t="s">
        <v>36</v>
      </c>
      <c r="C42" s="155">
        <v>4144.5646505000004</v>
      </c>
      <c r="D42" s="156">
        <v>4186.0606114000002</v>
      </c>
      <c r="E42" s="128">
        <v>4597.9630810138178</v>
      </c>
      <c r="F42" s="122">
        <v>4569.9171621999994</v>
      </c>
      <c r="G42" s="128">
        <v>4535.1880621999999</v>
      </c>
      <c r="I42" s="279"/>
      <c r="J42" s="279"/>
      <c r="K42" s="279"/>
      <c r="L42" s="279"/>
    </row>
    <row r="43" spans="1:12">
      <c r="A43" s="131" t="s">
        <v>39</v>
      </c>
      <c r="B43" s="153" t="s">
        <v>36</v>
      </c>
      <c r="C43" s="155">
        <v>21587.54699205</v>
      </c>
      <c r="D43" s="156">
        <v>20550.796488233336</v>
      </c>
      <c r="E43" s="128">
        <v>20304.718643271775</v>
      </c>
      <c r="F43" s="122">
        <v>19877.983785066666</v>
      </c>
      <c r="G43" s="128">
        <v>19542.186816199999</v>
      </c>
      <c r="I43" s="279"/>
      <c r="J43" s="279"/>
      <c r="K43" s="279"/>
      <c r="L43" s="279"/>
    </row>
    <row r="44" spans="1:12">
      <c r="A44" s="131" t="s">
        <v>40</v>
      </c>
      <c r="B44" s="153" t="s">
        <v>36</v>
      </c>
      <c r="C44" s="155">
        <v>3517.8126568066668</v>
      </c>
      <c r="D44" s="156">
        <v>3528.650169033333</v>
      </c>
      <c r="E44" s="128">
        <v>3519.4784501799995</v>
      </c>
      <c r="F44" s="122">
        <v>3118.9684862433337</v>
      </c>
      <c r="G44" s="128">
        <v>3046.9185191566671</v>
      </c>
      <c r="I44" s="279"/>
      <c r="J44" s="279"/>
      <c r="K44" s="279"/>
      <c r="L44" s="279"/>
    </row>
    <row r="45" spans="1:12">
      <c r="A45" s="151" t="s">
        <v>139</v>
      </c>
      <c r="B45" s="31" t="s">
        <v>36</v>
      </c>
      <c r="C45" s="161">
        <v>259615.55184705663</v>
      </c>
      <c r="D45" s="162">
        <v>247417.58148666669</v>
      </c>
      <c r="E45" s="163">
        <v>245830.59931806559</v>
      </c>
      <c r="F45" s="164">
        <v>249126.66975961</v>
      </c>
      <c r="G45" s="163">
        <v>238946.62351405667</v>
      </c>
      <c r="I45" s="279"/>
      <c r="J45" s="279"/>
      <c r="K45" s="279"/>
      <c r="L45" s="279"/>
    </row>
    <row r="46" spans="1:12">
      <c r="A46" s="131" t="s">
        <v>143</v>
      </c>
      <c r="B46" s="153" t="s">
        <v>36</v>
      </c>
      <c r="C46" s="155">
        <v>-21926.055399050001</v>
      </c>
      <c r="D46" s="156">
        <v>-20903.589894383334</v>
      </c>
      <c r="E46" s="128">
        <v>-20659.949841155107</v>
      </c>
      <c r="F46" s="122">
        <v>-20272.423064300001</v>
      </c>
      <c r="G46" s="128">
        <v>-19985.302901349998</v>
      </c>
      <c r="I46" s="279"/>
      <c r="J46" s="279"/>
      <c r="K46" s="279"/>
      <c r="L46" s="279"/>
    </row>
    <row r="47" spans="1:12">
      <c r="A47" s="152" t="s">
        <v>140</v>
      </c>
      <c r="B47" s="154" t="s">
        <v>36</v>
      </c>
      <c r="C47" s="241">
        <v>237690.49644800663</v>
      </c>
      <c r="D47" s="165">
        <v>226513.99159228336</v>
      </c>
      <c r="E47" s="240">
        <v>225170.64947691048</v>
      </c>
      <c r="F47" s="167">
        <v>228854.24669530999</v>
      </c>
      <c r="G47" s="166">
        <v>218961.32061270668</v>
      </c>
      <c r="I47" s="279"/>
      <c r="J47" s="279"/>
      <c r="K47" s="279"/>
      <c r="L47" s="279"/>
    </row>
    <row r="48" spans="1:12">
      <c r="A48" s="48"/>
      <c r="B48" s="60"/>
      <c r="C48" s="60"/>
      <c r="D48" s="60"/>
      <c r="E48" s="60"/>
      <c r="F48" s="60"/>
      <c r="G48" s="27"/>
    </row>
    <row r="49" spans="1:12">
      <c r="A49" s="147" t="s">
        <v>26</v>
      </c>
      <c r="B49" s="61" t="s">
        <v>27</v>
      </c>
      <c r="C49" s="126" t="str">
        <f>C38</f>
        <v xml:space="preserve"> Mar 2012</v>
      </c>
      <c r="D49" s="126" t="str">
        <f>D38</f>
        <v xml:space="preserve"> Dec 2011</v>
      </c>
      <c r="E49" s="126" t="str">
        <f>E38</f>
        <v xml:space="preserve"> Sep 2011</v>
      </c>
      <c r="F49" s="126" t="str">
        <f>F38</f>
        <v xml:space="preserve"> Jun 2011</v>
      </c>
      <c r="G49" s="126" t="str">
        <f>G38</f>
        <v xml:space="preserve"> Mar 2011</v>
      </c>
    </row>
    <row r="50" spans="1:12">
      <c r="A50" s="216" t="s">
        <v>141</v>
      </c>
      <c r="B50" s="169"/>
      <c r="C50" s="137"/>
      <c r="D50" s="168"/>
      <c r="E50" s="172"/>
      <c r="F50" s="131"/>
      <c r="G50" s="213"/>
    </row>
    <row r="51" spans="1:12">
      <c r="A51" s="217" t="s">
        <v>41</v>
      </c>
      <c r="B51" s="170" t="s">
        <v>136</v>
      </c>
      <c r="C51" s="141">
        <v>5118</v>
      </c>
      <c r="D51" s="171">
        <v>5116</v>
      </c>
      <c r="E51" s="173">
        <v>5115</v>
      </c>
      <c r="F51" s="135">
        <v>5114</v>
      </c>
      <c r="G51" s="214">
        <v>5113</v>
      </c>
      <c r="I51" s="279"/>
      <c r="J51" s="279"/>
      <c r="K51" s="279"/>
      <c r="L51" s="279"/>
    </row>
    <row r="52" spans="1:12">
      <c r="A52" s="217" t="s">
        <v>144</v>
      </c>
      <c r="B52" s="170" t="s">
        <v>136</v>
      </c>
      <c r="C52" s="141">
        <v>454302</v>
      </c>
      <c r="D52" s="171">
        <v>453294</v>
      </c>
      <c r="E52" s="173">
        <v>453148</v>
      </c>
      <c r="F52" s="135">
        <v>452719</v>
      </c>
      <c r="G52" s="214">
        <v>452215</v>
      </c>
      <c r="I52" s="279"/>
      <c r="J52" s="279"/>
      <c r="K52" s="279"/>
      <c r="L52" s="279"/>
    </row>
    <row r="53" spans="1:12">
      <c r="A53" s="217" t="s">
        <v>42</v>
      </c>
      <c r="B53" s="170" t="s">
        <v>32</v>
      </c>
      <c r="C53" s="203">
        <v>0.86399999999999999</v>
      </c>
      <c r="D53" s="204">
        <v>0.86350000000000005</v>
      </c>
      <c r="E53" s="205">
        <v>0.86309999999999998</v>
      </c>
      <c r="F53" s="206">
        <v>0.86219999999999997</v>
      </c>
      <c r="G53" s="215">
        <v>0.8609</v>
      </c>
      <c r="I53" s="279"/>
      <c r="J53" s="279"/>
      <c r="K53" s="279"/>
      <c r="L53" s="279"/>
    </row>
    <row r="54" spans="1:12">
      <c r="A54" s="217" t="s">
        <v>43</v>
      </c>
      <c r="B54" s="219" t="s">
        <v>176</v>
      </c>
      <c r="C54" s="141">
        <v>157885.58620000002</v>
      </c>
      <c r="D54" s="171">
        <v>154744.08980000002</v>
      </c>
      <c r="E54" s="173">
        <v>151719.14200000002</v>
      </c>
      <c r="F54" s="135">
        <v>148791.80010000002</v>
      </c>
      <c r="G54" s="214">
        <v>144556.94959999999</v>
      </c>
      <c r="I54" s="279"/>
      <c r="J54" s="279"/>
      <c r="K54" s="279"/>
      <c r="L54" s="279"/>
    </row>
    <row r="55" spans="1:12">
      <c r="A55" s="217" t="s">
        <v>246</v>
      </c>
      <c r="B55" s="170" t="s">
        <v>136</v>
      </c>
      <c r="C55" s="141">
        <v>120905</v>
      </c>
      <c r="D55" s="171">
        <v>119044</v>
      </c>
      <c r="E55" s="173">
        <v>118011</v>
      </c>
      <c r="F55" s="135">
        <v>117144</v>
      </c>
      <c r="G55" s="214">
        <v>116261</v>
      </c>
      <c r="I55" s="279"/>
      <c r="J55" s="279"/>
      <c r="K55" s="279"/>
      <c r="L55" s="279"/>
    </row>
    <row r="56" spans="1:12">
      <c r="A56" s="218" t="s">
        <v>48</v>
      </c>
      <c r="B56" s="170"/>
      <c r="C56" s="372"/>
      <c r="D56" s="373"/>
      <c r="E56" s="374"/>
      <c r="F56" s="375"/>
      <c r="G56" s="376"/>
    </row>
    <row r="57" spans="1:12">
      <c r="A57" s="217" t="s">
        <v>53</v>
      </c>
      <c r="B57" s="170" t="s">
        <v>136</v>
      </c>
      <c r="C57" s="141">
        <v>87</v>
      </c>
      <c r="D57" s="171">
        <v>87</v>
      </c>
      <c r="E57" s="173">
        <v>87</v>
      </c>
      <c r="F57" s="135">
        <v>87</v>
      </c>
      <c r="G57" s="214">
        <v>87</v>
      </c>
      <c r="I57" s="279"/>
      <c r="J57" s="279"/>
      <c r="K57" s="279"/>
      <c r="L57" s="279"/>
    </row>
    <row r="58" spans="1:12">
      <c r="A58" s="338" t="s">
        <v>282</v>
      </c>
      <c r="B58" s="170"/>
      <c r="C58" s="141"/>
      <c r="D58" s="171"/>
      <c r="E58" s="173"/>
      <c r="F58" s="135"/>
      <c r="G58" s="214"/>
      <c r="I58" s="279"/>
      <c r="J58" s="279"/>
      <c r="K58" s="279"/>
      <c r="L58" s="279"/>
    </row>
    <row r="59" spans="1:12">
      <c r="A59" s="217" t="s">
        <v>201</v>
      </c>
      <c r="B59" s="219" t="s">
        <v>136</v>
      </c>
      <c r="C59" s="354">
        <v>7</v>
      </c>
      <c r="D59" s="355">
        <v>7</v>
      </c>
      <c r="E59" s="354">
        <v>7</v>
      </c>
      <c r="F59" s="356">
        <v>7</v>
      </c>
      <c r="G59" s="357">
        <v>7</v>
      </c>
      <c r="I59" s="279"/>
      <c r="J59" s="279"/>
      <c r="K59" s="279"/>
      <c r="L59" s="279"/>
    </row>
    <row r="60" spans="1:12">
      <c r="A60" s="151" t="s">
        <v>260</v>
      </c>
      <c r="B60" s="153"/>
      <c r="C60" s="128"/>
      <c r="D60" s="124"/>
      <c r="E60" s="128"/>
      <c r="F60" s="124"/>
      <c r="G60" s="128"/>
      <c r="I60" s="279"/>
      <c r="J60" s="279"/>
      <c r="K60" s="279"/>
      <c r="L60" s="279"/>
    </row>
    <row r="61" spans="1:12">
      <c r="A61" s="131" t="s">
        <v>264</v>
      </c>
      <c r="B61" s="153" t="s">
        <v>136</v>
      </c>
      <c r="C61" s="128">
        <v>609</v>
      </c>
      <c r="D61" s="124">
        <v>587</v>
      </c>
      <c r="E61" s="128">
        <v>582</v>
      </c>
      <c r="F61" s="124">
        <v>550</v>
      </c>
      <c r="G61" s="128">
        <v>531</v>
      </c>
      <c r="I61" s="279"/>
      <c r="J61" s="279"/>
      <c r="K61" s="279"/>
      <c r="L61" s="279"/>
    </row>
    <row r="62" spans="1:12">
      <c r="A62" s="350" t="s">
        <v>268</v>
      </c>
      <c r="B62" s="351" t="s">
        <v>32</v>
      </c>
      <c r="C62" s="352">
        <v>0.95156249999999998</v>
      </c>
      <c r="D62" s="353">
        <v>0.91718750000000004</v>
      </c>
      <c r="E62" s="352">
        <v>0.90937500000000004</v>
      </c>
      <c r="F62" s="353">
        <v>0.859375</v>
      </c>
      <c r="G62" s="352">
        <v>0.82968750000000002</v>
      </c>
      <c r="I62" s="279"/>
      <c r="J62" s="279"/>
      <c r="K62" s="279"/>
      <c r="L62" s="279"/>
    </row>
    <row r="63" spans="1:12">
      <c r="A63" s="149"/>
      <c r="G63" s="44"/>
    </row>
    <row r="64" spans="1:12">
      <c r="A64" s="149"/>
      <c r="G64" s="44"/>
    </row>
    <row r="65" spans="1:12">
      <c r="A65" s="29" t="s">
        <v>197</v>
      </c>
      <c r="G65" s="44"/>
    </row>
    <row r="66" spans="1:12">
      <c r="A66" s="64" t="s">
        <v>26</v>
      </c>
      <c r="B66" s="61" t="s">
        <v>27</v>
      </c>
      <c r="C66" s="126" t="str">
        <f>C49</f>
        <v xml:space="preserve"> Mar 2012</v>
      </c>
      <c r="D66" s="126" t="str">
        <f>D49</f>
        <v xml:space="preserve"> Dec 2011</v>
      </c>
      <c r="E66" s="126" t="str">
        <f>E49</f>
        <v xml:space="preserve"> Sep 2011</v>
      </c>
      <c r="F66" s="126" t="str">
        <f>F49</f>
        <v xml:space="preserve"> Jun 2011</v>
      </c>
      <c r="G66" s="126" t="str">
        <f>G49</f>
        <v xml:space="preserve"> Mar 2011</v>
      </c>
    </row>
    <row r="67" spans="1:12">
      <c r="A67" s="34" t="s">
        <v>49</v>
      </c>
      <c r="B67" s="36" t="s">
        <v>30</v>
      </c>
      <c r="C67" s="65">
        <v>33326</v>
      </c>
      <c r="D67" s="69">
        <v>33203</v>
      </c>
      <c r="E67" s="65">
        <v>33056</v>
      </c>
      <c r="F67" s="50">
        <v>32942</v>
      </c>
      <c r="G67" s="67">
        <v>32792</v>
      </c>
      <c r="I67" s="279"/>
      <c r="J67" s="279"/>
      <c r="K67" s="279"/>
      <c r="L67" s="279"/>
    </row>
    <row r="68" spans="1:12">
      <c r="A68" s="34" t="s">
        <v>189</v>
      </c>
      <c r="B68" s="36" t="s">
        <v>30</v>
      </c>
      <c r="C68" s="65">
        <v>60422</v>
      </c>
      <c r="D68" s="50">
        <v>60512</v>
      </c>
      <c r="E68" s="65">
        <v>59444</v>
      </c>
      <c r="F68" s="50">
        <v>58624</v>
      </c>
      <c r="G68" s="67">
        <v>57645</v>
      </c>
      <c r="I68" s="279"/>
      <c r="J68" s="279"/>
      <c r="K68" s="279"/>
      <c r="L68" s="279"/>
    </row>
    <row r="69" spans="1:12">
      <c r="A69" s="29" t="s">
        <v>50</v>
      </c>
      <c r="B69" s="36"/>
      <c r="C69" s="65"/>
      <c r="D69" s="50"/>
      <c r="E69" s="65"/>
      <c r="F69" s="50"/>
      <c r="G69" s="68"/>
    </row>
    <row r="70" spans="1:12">
      <c r="A70" s="34" t="s">
        <v>51</v>
      </c>
      <c r="B70" s="36" t="s">
        <v>34</v>
      </c>
      <c r="C70" s="65">
        <v>37276.69803164999</v>
      </c>
      <c r="D70" s="50">
        <v>37622.566455548404</v>
      </c>
      <c r="E70" s="65">
        <v>37117.288360477854</v>
      </c>
      <c r="F70" s="50">
        <v>36202.762264513811</v>
      </c>
      <c r="G70" s="67">
        <v>36598.532152983207</v>
      </c>
      <c r="I70" s="279"/>
      <c r="J70" s="279"/>
      <c r="K70" s="279"/>
      <c r="L70" s="279"/>
    </row>
    <row r="71" spans="1:12">
      <c r="A71" s="35" t="s">
        <v>222</v>
      </c>
      <c r="B71" s="30" t="s">
        <v>52</v>
      </c>
      <c r="C71" s="66">
        <v>1.8155800271639908</v>
      </c>
      <c r="D71" s="70">
        <v>1.8113492727631069</v>
      </c>
      <c r="E71" s="66">
        <v>1.7874452511793393</v>
      </c>
      <c r="F71" s="71">
        <v>1.7665635660767807</v>
      </c>
      <c r="G71" s="66">
        <v>1.729381298023317</v>
      </c>
      <c r="I71" s="279"/>
      <c r="J71" s="279"/>
      <c r="K71" s="279"/>
      <c r="L71" s="279"/>
    </row>
    <row r="72" spans="1:12">
      <c r="A72" s="207" t="s">
        <v>195</v>
      </c>
      <c r="B72" s="42"/>
      <c r="C72" s="42"/>
      <c r="D72" s="42"/>
      <c r="E72" s="42"/>
      <c r="F72" s="42"/>
      <c r="G72" s="42"/>
    </row>
    <row r="73" spans="1:12">
      <c r="A73" s="269"/>
      <c r="G73" s="44"/>
    </row>
    <row r="75" spans="1:12">
      <c r="A75" s="29" t="s">
        <v>55</v>
      </c>
      <c r="G75" s="44"/>
    </row>
    <row r="76" spans="1:12">
      <c r="A76" s="64" t="s">
        <v>26</v>
      </c>
      <c r="B76" s="61" t="s">
        <v>27</v>
      </c>
      <c r="C76" s="126" t="str">
        <f>C66</f>
        <v xml:space="preserve"> Mar 2012</v>
      </c>
      <c r="D76" s="126" t="str">
        <f>D66</f>
        <v xml:space="preserve"> Dec 2011</v>
      </c>
      <c r="E76" s="126" t="str">
        <f>E66</f>
        <v xml:space="preserve"> Sep 2011</v>
      </c>
      <c r="F76" s="126" t="str">
        <f>F66</f>
        <v xml:space="preserve"> Jun 2011</v>
      </c>
      <c r="G76" s="126" t="str">
        <f>G66</f>
        <v xml:space="preserve"> Mar 2011</v>
      </c>
      <c r="I76" s="279"/>
      <c r="J76" s="279"/>
      <c r="K76" s="279"/>
      <c r="L76" s="279"/>
    </row>
    <row r="77" spans="1:12">
      <c r="A77" s="34" t="s">
        <v>49</v>
      </c>
      <c r="B77" s="36" t="s">
        <v>30</v>
      </c>
      <c r="C77" s="234">
        <v>109114</v>
      </c>
      <c r="D77" s="59">
        <v>109101</v>
      </c>
      <c r="E77" s="237">
        <v>108998</v>
      </c>
      <c r="F77" s="50">
        <v>108922</v>
      </c>
      <c r="G77" s="67">
        <v>108586</v>
      </c>
      <c r="I77" s="279"/>
      <c r="J77" s="279"/>
      <c r="K77" s="279"/>
      <c r="L77" s="279"/>
    </row>
    <row r="78" spans="1:12">
      <c r="A78" s="34" t="s">
        <v>189</v>
      </c>
      <c r="B78" s="36" t="s">
        <v>30</v>
      </c>
      <c r="C78" s="235">
        <v>214032</v>
      </c>
      <c r="D78" s="59">
        <v>210154</v>
      </c>
      <c r="E78" s="238">
        <v>207361</v>
      </c>
      <c r="F78" s="50">
        <v>204958</v>
      </c>
      <c r="G78" s="67">
        <v>200938</v>
      </c>
    </row>
    <row r="79" spans="1:12">
      <c r="A79" s="29" t="s">
        <v>50</v>
      </c>
      <c r="B79" s="36"/>
      <c r="C79" s="235"/>
      <c r="D79" s="59"/>
      <c r="E79" s="238"/>
      <c r="F79" s="50"/>
      <c r="G79" s="68"/>
      <c r="I79" s="279"/>
      <c r="J79" s="279"/>
      <c r="K79" s="279"/>
      <c r="L79" s="279"/>
    </row>
    <row r="80" spans="1:12">
      <c r="A80" s="34" t="s">
        <v>51</v>
      </c>
      <c r="B80" s="36" t="s">
        <v>34</v>
      </c>
      <c r="C80" s="235">
        <v>32562.950692666433</v>
      </c>
      <c r="D80" s="59">
        <v>32272.072335168061</v>
      </c>
      <c r="E80" s="238">
        <v>31112.130100417464</v>
      </c>
      <c r="F80" s="50">
        <v>31963.47791383915</v>
      </c>
      <c r="G80" s="65">
        <v>30500.996049836311</v>
      </c>
      <c r="I80" s="279"/>
      <c r="J80" s="279"/>
      <c r="K80" s="279"/>
      <c r="L80" s="279"/>
    </row>
    <row r="81" spans="1:12">
      <c r="A81" s="35" t="s">
        <v>222</v>
      </c>
      <c r="B81" s="30" t="s">
        <v>52</v>
      </c>
      <c r="C81" s="66">
        <v>1.9408284406146237</v>
      </c>
      <c r="D81" s="236">
        <v>1.9141281220562039</v>
      </c>
      <c r="E81" s="239">
        <v>1.8924828921912142</v>
      </c>
      <c r="F81" s="70">
        <v>1.8674219886752723</v>
      </c>
      <c r="G81" s="66">
        <v>1.8285670107264631</v>
      </c>
    </row>
    <row r="82" spans="1:12">
      <c r="A82" s="207" t="s">
        <v>194</v>
      </c>
      <c r="B82" s="44"/>
      <c r="C82" s="44"/>
      <c r="D82" s="44"/>
      <c r="E82" s="44"/>
      <c r="F82" s="44"/>
    </row>
    <row r="84" spans="1:12">
      <c r="A84" s="29" t="s">
        <v>190</v>
      </c>
      <c r="G84" s="44"/>
    </row>
    <row r="85" spans="1:12">
      <c r="A85" s="64" t="s">
        <v>26</v>
      </c>
      <c r="B85" s="61" t="s">
        <v>27</v>
      </c>
      <c r="C85" s="126" t="str">
        <f>C76</f>
        <v xml:space="preserve"> Mar 2012</v>
      </c>
      <c r="D85" s="126" t="str">
        <f>D76</f>
        <v xml:space="preserve"> Dec 2011</v>
      </c>
      <c r="E85" s="126" t="str">
        <f>E76</f>
        <v xml:space="preserve"> Sep 2011</v>
      </c>
      <c r="F85" s="126" t="str">
        <f>F76</f>
        <v xml:space="preserve"> Jun 2011</v>
      </c>
      <c r="G85" s="126" t="str">
        <f>G76</f>
        <v xml:space="preserve"> Mar 2011</v>
      </c>
    </row>
    <row r="86" spans="1:12">
      <c r="A86" s="34" t="s">
        <v>49</v>
      </c>
      <c r="B86" s="36" t="s">
        <v>30</v>
      </c>
      <c r="C86" s="65">
        <v>79153.88</v>
      </c>
      <c r="D86" s="69">
        <v>79025.42</v>
      </c>
      <c r="E86" s="65">
        <v>78835.16</v>
      </c>
      <c r="F86" s="50">
        <v>78689.239999999991</v>
      </c>
      <c r="G86" s="67">
        <v>78398.12</v>
      </c>
      <c r="I86" s="279"/>
      <c r="J86" s="279"/>
      <c r="K86" s="279"/>
      <c r="L86" s="279"/>
    </row>
    <row r="87" spans="1:12">
      <c r="A87" s="34" t="s">
        <v>189</v>
      </c>
      <c r="B87" s="36" t="s">
        <v>30</v>
      </c>
      <c r="C87" s="65">
        <v>150315.44</v>
      </c>
      <c r="D87" s="50">
        <v>148776.68</v>
      </c>
      <c r="E87" s="65">
        <v>146535.62</v>
      </c>
      <c r="F87" s="50">
        <v>144706.35999999999</v>
      </c>
      <c r="G87" s="67">
        <v>142038.96</v>
      </c>
      <c r="I87" s="279"/>
      <c r="J87" s="279"/>
      <c r="K87" s="279"/>
      <c r="L87" s="279"/>
    </row>
    <row r="88" spans="1:12">
      <c r="A88" s="29" t="s">
        <v>50</v>
      </c>
      <c r="B88" s="36"/>
      <c r="C88" s="65"/>
      <c r="D88" s="50"/>
      <c r="E88" s="65"/>
      <c r="F88" s="50"/>
      <c r="G88" s="68"/>
    </row>
    <row r="89" spans="1:12">
      <c r="A89" s="34" t="s">
        <v>51</v>
      </c>
      <c r="B89" s="36" t="s">
        <v>34</v>
      </c>
      <c r="C89" s="65">
        <v>34103.605326936675</v>
      </c>
      <c r="D89" s="50">
        <v>34289.581751447899</v>
      </c>
      <c r="E89" s="65">
        <v>33098.347487004314</v>
      </c>
      <c r="F89" s="50">
        <v>33533.387518252115</v>
      </c>
      <c r="G89" s="67">
        <v>32827.852991918058</v>
      </c>
      <c r="I89" s="279"/>
      <c r="J89" s="279"/>
      <c r="K89" s="279"/>
      <c r="L89" s="279"/>
    </row>
    <row r="90" spans="1:12">
      <c r="A90" s="35" t="s">
        <v>222</v>
      </c>
      <c r="B90" s="30" t="s">
        <v>52</v>
      </c>
      <c r="C90" s="66">
        <v>1.8881677991443906</v>
      </c>
      <c r="D90" s="70">
        <v>1.8710090027017099</v>
      </c>
      <c r="E90" s="66">
        <v>1.848498208896471</v>
      </c>
      <c r="F90" s="71">
        <v>1.8252319815916451</v>
      </c>
      <c r="G90" s="66">
        <v>1.7871291516604237</v>
      </c>
      <c r="I90" s="279"/>
      <c r="J90" s="279"/>
      <c r="K90" s="279"/>
      <c r="L90" s="279"/>
    </row>
    <row r="91" spans="1:12">
      <c r="A91" s="207" t="s">
        <v>200</v>
      </c>
    </row>
    <row r="92" spans="1:12">
      <c r="A92" s="269"/>
    </row>
    <row r="93" spans="1:12">
      <c r="A93" s="27" t="s">
        <v>203</v>
      </c>
    </row>
    <row r="94" spans="1:12">
      <c r="C94" s="363"/>
    </row>
    <row r="95" spans="1:12">
      <c r="A95" s="61" t="s">
        <v>26</v>
      </c>
      <c r="B95" s="61" t="s">
        <v>27</v>
      </c>
      <c r="C95" s="126" t="str">
        <f>C85</f>
        <v xml:space="preserve"> Mar 2012</v>
      </c>
      <c r="D95" s="126" t="str">
        <f>D85</f>
        <v xml:space="preserve"> Dec 2011</v>
      </c>
      <c r="E95" s="126" t="str">
        <f>E85</f>
        <v xml:space="preserve"> Sep 2011</v>
      </c>
      <c r="F95" s="126" t="str">
        <f>F85</f>
        <v xml:space="preserve"> Jun 2011</v>
      </c>
      <c r="G95" s="126" t="str">
        <f>G85</f>
        <v xml:space="preserve"> Mar 2011</v>
      </c>
    </row>
    <row r="96" spans="1:12">
      <c r="A96" s="151" t="s">
        <v>28</v>
      </c>
      <c r="B96" s="31" t="s">
        <v>29</v>
      </c>
      <c r="C96" s="254">
        <v>53139.894</v>
      </c>
      <c r="D96" s="255">
        <v>50949.256171875008</v>
      </c>
      <c r="E96" s="254">
        <v>48437.367015670388</v>
      </c>
      <c r="F96" s="255">
        <v>46305.684000000001</v>
      </c>
      <c r="G96" s="254">
        <v>44205.684000000001</v>
      </c>
      <c r="I96" s="279"/>
      <c r="J96" s="279"/>
      <c r="K96" s="279"/>
      <c r="L96" s="279"/>
    </row>
    <row r="97" spans="1:12">
      <c r="A97" s="131" t="s">
        <v>129</v>
      </c>
      <c r="B97" s="153" t="s">
        <v>29</v>
      </c>
      <c r="C97" s="128">
        <v>2190.6378281249927</v>
      </c>
      <c r="D97" s="124">
        <v>2511.8891562046183</v>
      </c>
      <c r="E97" s="128">
        <v>2130.6830156703891</v>
      </c>
      <c r="F97" s="124">
        <v>2100</v>
      </c>
      <c r="G97" s="128">
        <v>2082.2069999999999</v>
      </c>
      <c r="I97" s="279"/>
      <c r="J97" s="279"/>
      <c r="K97" s="279"/>
      <c r="L97" s="279"/>
    </row>
    <row r="98" spans="1:12">
      <c r="A98" s="131" t="s">
        <v>130</v>
      </c>
      <c r="B98" s="153" t="s">
        <v>32</v>
      </c>
      <c r="C98" s="256">
        <v>0.99312842893165998</v>
      </c>
      <c r="D98" s="257">
        <v>0.99312842893165998</v>
      </c>
      <c r="E98" s="256">
        <v>0.99296318882362367</v>
      </c>
      <c r="F98" s="257">
        <v>0.99332751715696299</v>
      </c>
      <c r="G98" s="256">
        <v>0.99326337500195427</v>
      </c>
      <c r="I98" s="279"/>
      <c r="J98" s="279"/>
      <c r="K98" s="279"/>
      <c r="L98" s="279"/>
    </row>
    <row r="99" spans="1:12">
      <c r="A99" s="131" t="s">
        <v>33</v>
      </c>
      <c r="B99" s="153" t="s">
        <v>131</v>
      </c>
      <c r="C99" s="247">
        <v>6.8271065965186972</v>
      </c>
      <c r="D99" s="259">
        <v>7.1194515204047581</v>
      </c>
      <c r="E99" s="247">
        <v>7.2905367458667953</v>
      </c>
      <c r="F99" s="259">
        <v>7.2735654456863017</v>
      </c>
      <c r="G99" s="247">
        <v>7.1556720079300931</v>
      </c>
      <c r="I99" s="279"/>
      <c r="J99" s="279"/>
      <c r="K99" s="279"/>
      <c r="L99" s="279"/>
    </row>
    <row r="100" spans="1:12">
      <c r="A100" s="131" t="s">
        <v>56</v>
      </c>
      <c r="B100" s="153" t="s">
        <v>205</v>
      </c>
      <c r="C100" s="247">
        <v>5.5996229723055286</v>
      </c>
      <c r="D100" s="259">
        <v>5.7162264235151516</v>
      </c>
      <c r="E100" s="247">
        <v>5.7396224597759522</v>
      </c>
      <c r="F100" s="259">
        <v>5.9905288907428362</v>
      </c>
      <c r="G100" s="247">
        <v>6.1946007070391458</v>
      </c>
      <c r="I100" s="279"/>
      <c r="J100" s="279"/>
      <c r="K100" s="279"/>
      <c r="L100" s="279"/>
    </row>
    <row r="101" spans="1:12">
      <c r="A101" s="131" t="s">
        <v>35</v>
      </c>
      <c r="B101" s="153" t="s">
        <v>132</v>
      </c>
      <c r="C101" s="209">
        <v>121.92403471243755</v>
      </c>
      <c r="D101" s="258">
        <v>124.52164293079802</v>
      </c>
      <c r="E101" s="209">
        <v>127.69015650070018</v>
      </c>
      <c r="F101" s="258">
        <v>121.38627302208705</v>
      </c>
      <c r="G101" s="209">
        <v>115.49332475666252</v>
      </c>
      <c r="I101" s="279"/>
      <c r="J101" s="279"/>
      <c r="K101" s="279"/>
      <c r="L101" s="279"/>
    </row>
    <row r="102" spans="1:12">
      <c r="A102" s="131" t="s">
        <v>133</v>
      </c>
      <c r="B102" s="153" t="s">
        <v>32</v>
      </c>
      <c r="C102" s="256">
        <v>5.2591602867587538E-2</v>
      </c>
      <c r="D102" s="257">
        <v>5.4443708141728657E-2</v>
      </c>
      <c r="E102" s="256">
        <v>6.1410808519235492E-2</v>
      </c>
      <c r="F102" s="257">
        <v>6.2625209699104539E-2</v>
      </c>
      <c r="G102" s="256">
        <v>6.1718335942187785E-2</v>
      </c>
      <c r="I102" s="279"/>
      <c r="J102" s="279"/>
      <c r="K102" s="279"/>
      <c r="L102" s="279"/>
    </row>
    <row r="103" spans="1:12">
      <c r="A103" s="150" t="s">
        <v>134</v>
      </c>
      <c r="B103" s="153" t="s">
        <v>32</v>
      </c>
      <c r="C103" s="256">
        <v>8.5508920112162295E-2</v>
      </c>
      <c r="D103" s="257">
        <v>8.0168204251471406E-2</v>
      </c>
      <c r="E103" s="256">
        <v>8.5470780770343355E-2</v>
      </c>
      <c r="F103" s="257">
        <v>8.3944357322734059E-2</v>
      </c>
      <c r="G103" s="256">
        <v>7.8028536170658663E-2</v>
      </c>
      <c r="I103" s="279"/>
      <c r="J103" s="279"/>
      <c r="K103" s="279"/>
      <c r="L103" s="279"/>
    </row>
    <row r="104" spans="1:12">
      <c r="A104" s="339" t="s">
        <v>221</v>
      </c>
      <c r="B104" s="340" t="s">
        <v>32</v>
      </c>
      <c r="C104" s="341">
        <v>4.1131741525520273E-2</v>
      </c>
      <c r="D104" s="342">
        <v>4.3756370259035351E-2</v>
      </c>
      <c r="E104" s="341">
        <v>5.2632826761154383E-2</v>
      </c>
      <c r="F104" s="342">
        <v>4.6800506049514939E-2</v>
      </c>
      <c r="G104" s="341">
        <v>4.5254025355210808E-2</v>
      </c>
      <c r="I104" s="279"/>
      <c r="J104" s="279"/>
      <c r="K104" s="279"/>
      <c r="L104" s="279"/>
    </row>
    <row r="106" spans="1:12">
      <c r="A106" s="27" t="s">
        <v>37</v>
      </c>
    </row>
    <row r="108" spans="1:12">
      <c r="A108" s="64" t="s">
        <v>26</v>
      </c>
      <c r="B108" s="61" t="s">
        <v>27</v>
      </c>
      <c r="C108" s="126" t="str">
        <f>C95</f>
        <v xml:space="preserve"> Mar 2012</v>
      </c>
      <c r="D108" s="126" t="str">
        <f>D95</f>
        <v xml:space="preserve"> Dec 2011</v>
      </c>
      <c r="E108" s="126" t="str">
        <f>E95</f>
        <v xml:space="preserve"> Sep 2011</v>
      </c>
      <c r="F108" s="126" t="str">
        <f>F95</f>
        <v xml:space="preserve"> Jun 2011</v>
      </c>
      <c r="G108" s="126" t="str">
        <f>G95</f>
        <v xml:space="preserve"> Mar 2011</v>
      </c>
    </row>
    <row r="109" spans="1:12">
      <c r="A109" s="151"/>
      <c r="B109" s="153"/>
      <c r="C109" s="260"/>
      <c r="D109" s="261"/>
      <c r="E109" s="262"/>
      <c r="F109" s="261"/>
      <c r="G109" s="254"/>
      <c r="I109" s="279"/>
      <c r="J109" s="279"/>
      <c r="K109" s="279"/>
      <c r="L109" s="279"/>
    </row>
    <row r="110" spans="1:12">
      <c r="A110" s="131" t="s">
        <v>140</v>
      </c>
      <c r="B110" s="153" t="s">
        <v>36</v>
      </c>
      <c r="C110" s="263">
        <v>19131.254206161058</v>
      </c>
      <c r="D110" s="264">
        <v>18495.56473380631</v>
      </c>
      <c r="E110" s="265">
        <v>17949.53747881556</v>
      </c>
      <c r="F110" s="264">
        <v>16336.737687924662</v>
      </c>
      <c r="G110" s="270">
        <v>14915.14745860973</v>
      </c>
      <c r="I110" s="279"/>
      <c r="J110" s="279"/>
      <c r="K110" s="279"/>
      <c r="L110" s="279"/>
    </row>
    <row r="111" spans="1:12">
      <c r="A111" s="152"/>
      <c r="B111" s="154"/>
      <c r="C111" s="266"/>
      <c r="D111" s="267"/>
      <c r="E111" s="268"/>
      <c r="F111" s="267"/>
      <c r="G111" s="286"/>
      <c r="I111" s="279"/>
      <c r="J111" s="279"/>
      <c r="K111" s="279"/>
      <c r="L111" s="279"/>
    </row>
    <row r="113" spans="1:12">
      <c r="A113" s="147" t="s">
        <v>26</v>
      </c>
      <c r="B113" s="61" t="s">
        <v>27</v>
      </c>
      <c r="C113" s="126" t="str">
        <f>C108</f>
        <v xml:space="preserve"> Mar 2012</v>
      </c>
      <c r="D113" s="126" t="str">
        <f>D108</f>
        <v xml:space="preserve"> Dec 2011</v>
      </c>
      <c r="E113" s="126" t="str">
        <f>E108</f>
        <v xml:space="preserve"> Sep 2011</v>
      </c>
      <c r="F113" s="126" t="str">
        <f>F108</f>
        <v xml:space="preserve"> Jun 2011</v>
      </c>
      <c r="G113" s="126" t="str">
        <f>G108</f>
        <v xml:space="preserve"> Mar 2011</v>
      </c>
    </row>
    <row r="114" spans="1:12">
      <c r="A114" s="151"/>
      <c r="B114" s="153"/>
      <c r="C114" s="211"/>
      <c r="D114" s="269"/>
      <c r="E114" s="211"/>
      <c r="F114" s="269"/>
      <c r="G114" s="211"/>
    </row>
    <row r="115" spans="1:12">
      <c r="A115" s="131" t="s">
        <v>246</v>
      </c>
      <c r="B115" s="153" t="s">
        <v>136</v>
      </c>
      <c r="C115" s="270">
        <v>14831</v>
      </c>
      <c r="D115" s="253">
        <v>14112</v>
      </c>
      <c r="E115" s="270">
        <v>13628</v>
      </c>
      <c r="F115" s="253">
        <v>12703</v>
      </c>
      <c r="G115" s="270">
        <v>11911.5</v>
      </c>
      <c r="I115" s="279"/>
      <c r="J115" s="279"/>
      <c r="K115" s="279"/>
      <c r="L115" s="279"/>
    </row>
    <row r="116" spans="1:12">
      <c r="A116" s="271"/>
      <c r="B116" s="272"/>
      <c r="C116" s="273"/>
      <c r="D116" s="274"/>
      <c r="E116" s="273"/>
      <c r="F116" s="274"/>
      <c r="G116" s="273"/>
      <c r="I116" s="279"/>
      <c r="J116" s="279"/>
      <c r="K116" s="279"/>
      <c r="L116" s="279"/>
    </row>
  </sheetData>
  <phoneticPr fontId="2" type="noConversion"/>
  <hyperlinks>
    <hyperlink ref="A1" location="Cover!E6" display="INDEX"/>
  </hyperlinks>
  <pageMargins left="0.32" right="0.33" top="0.48" bottom="0.34" header="0.3" footer="0.2"/>
  <pageSetup scale="65" orientation="portrait" r:id="rId1"/>
  <headerFooter alignWithMargins="0"/>
  <rowBreaks count="1" manualBreakCount="1">
    <brk id="9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Cover</vt:lpstr>
      <vt:lpstr>Trends file-1</vt:lpstr>
      <vt:lpstr>Trends file-2</vt:lpstr>
      <vt:lpstr>Trends file-3</vt:lpstr>
      <vt:lpstr>Trends file-4</vt:lpstr>
      <vt:lpstr>Trends file-5-SCH</vt:lpstr>
      <vt:lpstr>Trends file-6-Ops</vt:lpstr>
      <vt:lpstr>'Trends file-6-Ops'!OLE_LINK1</vt:lpstr>
      <vt:lpstr>Cover!Print_Area</vt:lpstr>
      <vt:lpstr>'Trends file-1'!Print_Area</vt:lpstr>
      <vt:lpstr>'Trends file-2'!Print_Area</vt:lpstr>
      <vt:lpstr>'Trends file-3'!Print_Area</vt:lpstr>
      <vt:lpstr>'Trends file-4'!Print_Area</vt:lpstr>
      <vt:lpstr>'Trends file-5-SCH'!Print_Area</vt:lpstr>
      <vt:lpstr>'Trends file-6-Ops'!Print_Area</vt:lpstr>
    </vt:vector>
  </TitlesOfParts>
  <Company>BTVL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 Ray</dc:creator>
  <cp:lastModifiedBy>Praveen Ray</cp:lastModifiedBy>
  <cp:lastPrinted>2012-05-01T20:23:55Z</cp:lastPrinted>
  <dcterms:created xsi:type="dcterms:W3CDTF">2005-10-14T06:27:59Z</dcterms:created>
  <dcterms:modified xsi:type="dcterms:W3CDTF">2018-02-13T07:17:05Z</dcterms:modified>
</cp:coreProperties>
</file>