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Ray99\Desktop\2011-2012-Second-Quarter\"/>
    </mc:Choice>
  </mc:AlternateContent>
  <bookViews>
    <workbookView xWindow="0" yWindow="0" windowWidth="20490" windowHeight="775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'[7]Sch. 1'!$Q$25</definedName>
    <definedName name="A" localSheetId="2">'[7]Sch. 1'!$Q$25</definedName>
    <definedName name="A" localSheetId="3">'[7]Sch.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'[7]Sch. 1'!#REF!</definedName>
    <definedName name="ddd" localSheetId="2">'[7]Sch. 1'!#REF!</definedName>
    <definedName name="ddd" localSheetId="3">'[7]Sch. 1'!#REF!</definedName>
    <definedName name="ddd">'[5]Pub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'[7]Sch. 1'!$Q$25</definedName>
    <definedName name="I" localSheetId="2">'[7]Sch. 1'!$Q$25</definedName>
    <definedName name="I" localSheetId="3">'[7]Sch.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file-6-Ops'!$A$72</definedName>
    <definedName name="ONE" localSheetId="1">'[7]Sch. 1'!$Q$26</definedName>
    <definedName name="ONE" localSheetId="2">'[7]Sch. 1'!$Q$26</definedName>
    <definedName name="ONE" localSheetId="3">'[7]Sch.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file-1'!$A$1:$G$71</definedName>
    <definedName name="_xlnm.Print_Area" localSheetId="2">'Trends file-2'!$A$1:$H$72</definedName>
    <definedName name="_xlnm.Print_Area" localSheetId="3">'Trends file-3'!$A$1:$G$65</definedName>
    <definedName name="_xlnm.Print_Area" localSheetId="4">'Trends file-4'!$A$1:$H$135</definedName>
    <definedName name="_xlnm.Print_Area" localSheetId="5">'Trends file-5-SCH'!$A$1:$G$129</definedName>
    <definedName name="_xlnm.Print_Area" localSheetId="6">'Trends file-6-Ops'!$A$1:$G$117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'[7]Sch. 1'!$A$40</definedName>
    <definedName name="rate" localSheetId="2">'[7]Sch. 1'!$A$40</definedName>
    <definedName name="rate" localSheetId="3">'[7]Sch. 1'!$A$40</definedName>
    <definedName name="rate">#REF!</definedName>
    <definedName name="rate1" localSheetId="1">'[7]Sch. 1'!$A$41</definedName>
    <definedName name="rate1" localSheetId="2">'[7]Sch. 1'!$A$41</definedName>
    <definedName name="rate1" localSheetId="3">'[7]Sch.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'[7]Sch. 1'!$AM$2</definedName>
    <definedName name="USD_Rate" localSheetId="2">'[7]Sch. 1'!$AM$2</definedName>
    <definedName name="USD_Rate" localSheetId="3">'[7]Sch. 1'!$AM$2</definedName>
    <definedName name="USD_Rate">[3]KPIs!$AM$2</definedName>
    <definedName name="usrNext1Period" localSheetId="1">'[7]Sch. 1'!$A$12</definedName>
    <definedName name="usrNext1Period" localSheetId="2">'[7]Sch. 1'!$A$12</definedName>
    <definedName name="usrNext1Period" localSheetId="3">'[7]Sch.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C67" i="8" l="1"/>
  <c r="G114" i="4"/>
  <c r="C47" i="4"/>
  <c r="D47" i="4"/>
  <c r="G27" i="4"/>
  <c r="F27" i="4"/>
  <c r="G92" i="4"/>
  <c r="F92" i="4"/>
  <c r="E92" i="4"/>
  <c r="D92" i="4"/>
  <c r="C92" i="4"/>
  <c r="G80" i="4"/>
  <c r="F80" i="4"/>
  <c r="E80" i="4"/>
  <c r="D80" i="4"/>
  <c r="C80" i="4"/>
  <c r="G70" i="4"/>
  <c r="F70" i="4"/>
  <c r="E70" i="4"/>
  <c r="D70" i="4"/>
  <c r="C70" i="4"/>
  <c r="C106" i="4"/>
  <c r="D106" i="4"/>
  <c r="E106" i="4"/>
  <c r="F106" i="4"/>
  <c r="G106" i="4"/>
  <c r="F69" i="7"/>
  <c r="C69" i="7"/>
  <c r="G69" i="7"/>
  <c r="A5" i="7"/>
  <c r="A51" i="7" s="1"/>
  <c r="C44" i="4"/>
  <c r="D44" i="4"/>
  <c r="E44" i="4"/>
  <c r="F44" i="4"/>
  <c r="G44" i="4"/>
  <c r="C33" i="4"/>
  <c r="D33" i="4"/>
  <c r="E33" i="4"/>
  <c r="F33" i="4"/>
  <c r="G33" i="4"/>
  <c r="C23" i="4"/>
  <c r="C119" i="4" s="1"/>
  <c r="D23" i="4"/>
  <c r="D119" i="4"/>
  <c r="E23" i="4"/>
  <c r="E119" i="4" s="1"/>
  <c r="F23" i="4"/>
  <c r="F119" i="4"/>
  <c r="G23" i="4"/>
  <c r="G119" i="4" s="1"/>
  <c r="G98" i="3"/>
  <c r="G85" i="3"/>
  <c r="G45" i="9"/>
  <c r="E45" i="9"/>
  <c r="D45" i="9"/>
  <c r="G21" i="9"/>
  <c r="G30" i="9"/>
  <c r="G35" i="9" s="1"/>
  <c r="E21" i="9"/>
  <c r="E30" i="9"/>
  <c r="E35" i="9"/>
  <c r="E61" i="9" s="1"/>
  <c r="E65" i="9" s="1"/>
  <c r="D21" i="9"/>
  <c r="D30" i="9"/>
  <c r="D35" i="9"/>
  <c r="G67" i="8"/>
  <c r="G69" i="8" s="1"/>
  <c r="F67" i="8"/>
  <c r="G57" i="8"/>
  <c r="F57" i="8"/>
  <c r="F69" i="8"/>
  <c r="E57" i="8"/>
  <c r="D57" i="8"/>
  <c r="G45" i="8"/>
  <c r="G47" i="8"/>
  <c r="G70" i="8" s="1"/>
  <c r="G30" i="8"/>
  <c r="E30" i="8"/>
  <c r="D30" i="8"/>
  <c r="G19" i="8"/>
  <c r="G32" i="8" s="1"/>
  <c r="C30" i="8"/>
  <c r="C19" i="8"/>
  <c r="G44" i="7"/>
  <c r="F44" i="7"/>
  <c r="E44" i="7"/>
  <c r="D44" i="7"/>
  <c r="G22" i="7"/>
  <c r="E22" i="7"/>
  <c r="E29" i="7" s="1"/>
  <c r="E34" i="7" s="1"/>
  <c r="E38" i="7" s="1"/>
  <c r="E57" i="7" s="1"/>
  <c r="E61" i="7" s="1"/>
  <c r="D22" i="7"/>
  <c r="D29" i="7"/>
  <c r="D34" i="7"/>
  <c r="D38" i="7"/>
  <c r="D57" i="7" s="1"/>
  <c r="D61" i="7" s="1"/>
  <c r="C1" i="6"/>
  <c r="E67" i="8"/>
  <c r="E69" i="8" s="1"/>
  <c r="E70" i="8" s="1"/>
  <c r="F22" i="7"/>
  <c r="F29" i="7"/>
  <c r="F34" i="7"/>
  <c r="F38" i="7"/>
  <c r="F57" i="7" s="1"/>
  <c r="F61" i="7" s="1"/>
  <c r="G53" i="3"/>
  <c r="G29" i="7"/>
  <c r="G34" i="7" s="1"/>
  <c r="G38" i="7" s="1"/>
  <c r="G57" i="7" s="1"/>
  <c r="G61" i="7" s="1"/>
  <c r="C44" i="7"/>
  <c r="D17" i="4"/>
  <c r="F45" i="9"/>
  <c r="F59" i="9"/>
  <c r="D59" i="9"/>
  <c r="D61" i="9" s="1"/>
  <c r="D65" i="9" s="1"/>
  <c r="F17" i="4"/>
  <c r="E19" i="8"/>
  <c r="E32" i="8"/>
  <c r="D45" i="8"/>
  <c r="D47" i="8" s="1"/>
  <c r="F21" i="9"/>
  <c r="F30" i="9"/>
  <c r="F35" i="9" s="1"/>
  <c r="D114" i="4"/>
  <c r="E114" i="4"/>
  <c r="D19" i="8"/>
  <c r="D32" i="8" s="1"/>
  <c r="F45" i="8"/>
  <c r="F47" i="8"/>
  <c r="F70" i="8"/>
  <c r="E45" i="8"/>
  <c r="E47" i="8"/>
  <c r="C21" i="9"/>
  <c r="C30" i="9"/>
  <c r="C35" i="9" s="1"/>
  <c r="C59" i="9"/>
  <c r="C61" i="9" s="1"/>
  <c r="C65" i="9" s="1"/>
  <c r="G38" i="4"/>
  <c r="G47" i="4"/>
  <c r="C114" i="4"/>
  <c r="D50" i="3"/>
  <c r="F19" i="8"/>
  <c r="F32" i="8" s="1"/>
  <c r="D69" i="7"/>
  <c r="G59" i="9"/>
  <c r="G61" i="9" s="1"/>
  <c r="G65" i="9" s="1"/>
  <c r="C22" i="7"/>
  <c r="C29" i="7" s="1"/>
  <c r="C34" i="7" s="1"/>
  <c r="C38" i="7" s="1"/>
  <c r="C57" i="7" s="1"/>
  <c r="C61" i="7" s="1"/>
  <c r="E59" i="9"/>
  <c r="C10" i="3"/>
  <c r="G17" i="4"/>
  <c r="F114" i="4"/>
  <c r="G127" i="4"/>
  <c r="C50" i="3"/>
  <c r="G101" i="3"/>
  <c r="C45" i="8"/>
  <c r="C47" i="8" s="1"/>
  <c r="C70" i="8" s="1"/>
  <c r="C57" i="8"/>
  <c r="D10" i="3"/>
  <c r="C38" i="4"/>
  <c r="D127" i="4"/>
  <c r="E127" i="4"/>
  <c r="F30" i="8"/>
  <c r="D67" i="8"/>
  <c r="D69" i="8" s="1"/>
  <c r="C45" i="9"/>
  <c r="G50" i="3"/>
  <c r="E69" i="7"/>
  <c r="D38" i="4"/>
  <c r="F127" i="4"/>
  <c r="C32" i="8"/>
  <c r="G64" i="4"/>
  <c r="C74" i="4"/>
  <c r="E132" i="3"/>
  <c r="C69" i="8"/>
  <c r="E129" i="3"/>
  <c r="F132" i="3"/>
  <c r="F129" i="3"/>
  <c r="C27" i="4"/>
  <c r="G10" i="3"/>
  <c r="G82" i="3"/>
  <c r="E27" i="4"/>
  <c r="C127" i="4"/>
  <c r="D86" i="4"/>
  <c r="F74" i="4"/>
  <c r="G95" i="4"/>
  <c r="E86" i="4"/>
  <c r="C17" i="4"/>
  <c r="F95" i="4"/>
  <c r="F64" i="4"/>
  <c r="C86" i="4"/>
  <c r="F47" i="4"/>
  <c r="C95" i="4"/>
  <c r="F38" i="4"/>
  <c r="E17" i="4"/>
  <c r="D27" i="4"/>
  <c r="C64" i="4"/>
  <c r="G74" i="4"/>
  <c r="E74" i="4"/>
  <c r="E95" i="4"/>
  <c r="F86" i="4"/>
  <c r="G117" i="3"/>
  <c r="D53" i="3"/>
  <c r="G20" i="3"/>
  <c r="E64" i="4"/>
  <c r="D64" i="4"/>
  <c r="D74" i="4"/>
  <c r="D95" i="4"/>
  <c r="G47" i="6"/>
  <c r="D132" i="3"/>
  <c r="D129" i="3"/>
  <c r="G129" i="3"/>
  <c r="G132" i="3"/>
  <c r="F85" i="3"/>
  <c r="D65" i="3"/>
  <c r="D68" i="3"/>
  <c r="C82" i="3"/>
  <c r="C85" i="3"/>
  <c r="C132" i="3"/>
  <c r="C129" i="3"/>
  <c r="G68" i="3"/>
  <c r="G65" i="3"/>
  <c r="D85" i="3"/>
  <c r="D82" i="3"/>
  <c r="D101" i="3"/>
  <c r="D98" i="3"/>
  <c r="E47" i="4"/>
  <c r="E10" i="3"/>
  <c r="F10" i="3"/>
  <c r="F20" i="3"/>
  <c r="C47" i="6"/>
  <c r="F117" i="3"/>
  <c r="C98" i="3"/>
  <c r="E85" i="3"/>
  <c r="E38" i="4"/>
  <c r="F53" i="3"/>
  <c r="F50" i="3"/>
  <c r="C101" i="3"/>
  <c r="F68" i="3"/>
  <c r="F65" i="3"/>
  <c r="C65" i="3"/>
  <c r="C68" i="3"/>
  <c r="G86" i="4"/>
  <c r="F47" i="6"/>
  <c r="F82" i="3"/>
  <c r="D117" i="3"/>
  <c r="C53" i="3"/>
  <c r="G38" i="3"/>
  <c r="E20" i="3"/>
  <c r="D20" i="3"/>
  <c r="E82" i="3"/>
  <c r="E50" i="3"/>
  <c r="E53" i="3"/>
  <c r="E68" i="3"/>
  <c r="E65" i="3"/>
  <c r="F101" i="3"/>
  <c r="F98" i="3"/>
  <c r="E47" i="6"/>
  <c r="D47" i="6"/>
  <c r="E117" i="3"/>
  <c r="C20" i="3"/>
  <c r="D35" i="3"/>
  <c r="D38" i="3"/>
  <c r="G35" i="3"/>
  <c r="C117" i="3"/>
  <c r="E101" i="3"/>
  <c r="E98" i="3"/>
  <c r="C38" i="3"/>
  <c r="C35" i="3"/>
  <c r="F38" i="3"/>
  <c r="F35" i="3"/>
  <c r="E38" i="3"/>
  <c r="E35" i="3"/>
  <c r="D70" i="8" l="1"/>
  <c r="F61" i="9"/>
  <c r="F65" i="9" s="1"/>
</calcChain>
</file>

<file path=xl/sharedStrings.xml><?xml version="1.0" encoding="utf-8"?>
<sst xmlns="http://schemas.openxmlformats.org/spreadsheetml/2006/main" count="652" uniqueCount="281">
  <si>
    <t>Particulars</t>
  </si>
  <si>
    <t>Quarter Ended</t>
  </si>
  <si>
    <t>Operating Expenses</t>
  </si>
  <si>
    <t>As at</t>
  </si>
  <si>
    <t>Total revenues</t>
  </si>
  <si>
    <t>Depreciation &amp; Others</t>
  </si>
  <si>
    <t>Access charges</t>
  </si>
  <si>
    <t>Licence fees, revenue share &amp; spectrum charges</t>
  </si>
  <si>
    <t>Network operations costs</t>
  </si>
  <si>
    <t>Employee costs</t>
  </si>
  <si>
    <t>Fixed Assets</t>
  </si>
  <si>
    <t>Licence Fees</t>
  </si>
  <si>
    <t>Intangibles</t>
  </si>
  <si>
    <t>Finance charges</t>
  </si>
  <si>
    <t>Finance income</t>
  </si>
  <si>
    <t>Derivatives &amp; Exchange Fluctuation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</si>
  <si>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</si>
  <si>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</si>
  <si>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</si>
  <si>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</si>
  <si>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</si>
  <si>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</si>
  <si>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</si>
  <si>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</si>
  <si>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</si>
  <si>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</si>
  <si>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</si>
  <si>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</si>
  <si>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Customers</t>
  </si>
  <si>
    <t>000's</t>
  </si>
  <si>
    <t>No.</t>
  </si>
  <si>
    <t xml:space="preserve">Customers </t>
  </si>
  <si>
    <t>%</t>
  </si>
  <si>
    <t>Average Revenue Per User (ARPU)</t>
  </si>
  <si>
    <t>Rs.</t>
  </si>
  <si>
    <t>Average Minutes of Use Per User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</si>
  <si>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</si>
  <si>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</si>
  <si>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</si>
  <si>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</si>
  <si>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</si>
  <si>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</si>
  <si>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</si>
  <si>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</si>
  <si>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</si>
  <si>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</si>
  <si>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Finance Cost (net)</t>
  </si>
  <si>
    <t>Consolidated Summarised Statement of Operations (net of inter segment eliminations)</t>
  </si>
  <si>
    <t>Telemedia Services</t>
  </si>
  <si>
    <t>Total Towers</t>
  </si>
  <si>
    <t>Key Indicators</t>
  </si>
  <si>
    <t>Sharing Revenue per sharing operator per month</t>
  </si>
  <si>
    <t>Times</t>
  </si>
  <si>
    <t>Cities covered</t>
  </si>
  <si>
    <t>Depreciation and Amortization</t>
  </si>
  <si>
    <t>Indus Towers</t>
  </si>
  <si>
    <t>Average Rate Per Minute (ARPM)</t>
  </si>
  <si>
    <t>Rs</t>
  </si>
  <si>
    <t>Cash profit from operations before Derivative and Exchange Fluctuation</t>
  </si>
  <si>
    <t>Cash profit from operations after Derivative and Exchange Fluctuation</t>
  </si>
  <si>
    <t>Operating Income</t>
  </si>
  <si>
    <t>CONSOLIDATED FINANCIAL STATEMENTS - BHARTI AIRTEL LIMITED</t>
  </si>
  <si>
    <t xml:space="preserve">       Other income</t>
  </si>
  <si>
    <t xml:space="preserve">       Unusual (Expenses) / Income, Net</t>
  </si>
  <si>
    <t>Profit / (Loss) from operating activities</t>
  </si>
  <si>
    <t xml:space="preserve">       Pre-operating cost</t>
  </si>
  <si>
    <t xml:space="preserve">       Non operating expense</t>
  </si>
  <si>
    <t>Profit  / (Loss) before interest and tax</t>
  </si>
  <si>
    <t>Profit  / (Loss) before tax</t>
  </si>
  <si>
    <t>Net income / (loss) for the period</t>
  </si>
  <si>
    <t>Total comprehensive income / (loss) for the period, net of tax</t>
  </si>
  <si>
    <t>Income Attributable to :</t>
  </si>
  <si>
    <t>Equity holders of the parent</t>
  </si>
  <si>
    <t>Non controlling interests</t>
  </si>
  <si>
    <t>Net Income / (Loss)</t>
  </si>
  <si>
    <t>Total comprehensive income / (loss) attributable to :</t>
  </si>
  <si>
    <t>Earning Per Share</t>
  </si>
  <si>
    <t>Basic, profit attributable to equity holders of parent (In Rs)</t>
  </si>
  <si>
    <t>Diluted, profit attributable to equity holders of parent (In Rs)</t>
  </si>
  <si>
    <t>Amount in Rs mn</t>
  </si>
  <si>
    <t>Assets</t>
  </si>
  <si>
    <t xml:space="preserve">       Non-current assets</t>
  </si>
  <si>
    <t xml:space="preserve">       Property, plant and equipment</t>
  </si>
  <si>
    <t xml:space="preserve">       Intangible assets</t>
  </si>
  <si>
    <t xml:space="preserve">       Investment in associates</t>
  </si>
  <si>
    <t xml:space="preserve">       Derivative financial assets</t>
  </si>
  <si>
    <t xml:space="preserve">       Other financial assets</t>
  </si>
  <si>
    <t xml:space="preserve">       Other non - financial assets</t>
  </si>
  <si>
    <t xml:space="preserve">       Deferred tax asset</t>
  </si>
  <si>
    <t xml:space="preserve">       Current assets</t>
  </si>
  <si>
    <t xml:space="preserve">       Inventories</t>
  </si>
  <si>
    <t xml:space="preserve">       Trade and other receivable</t>
  </si>
  <si>
    <t xml:space="preserve">       Prepayments and other assets</t>
  </si>
  <si>
    <t xml:space="preserve">       Income tax recoverable</t>
  </si>
  <si>
    <t xml:space="preserve">       Short term investments</t>
  </si>
  <si>
    <t xml:space="preserve">       Cash and cash equivalents</t>
  </si>
  <si>
    <t xml:space="preserve">            Total assets</t>
  </si>
  <si>
    <t>Equity and liabilities</t>
  </si>
  <si>
    <t xml:space="preserve">Equity  </t>
  </si>
  <si>
    <t xml:space="preserve">       Issued capital</t>
  </si>
  <si>
    <t xml:space="preserve">     Treasury shares</t>
  </si>
  <si>
    <t xml:space="preserve">       Advances against equity</t>
  </si>
  <si>
    <t xml:space="preserve">       Share premium</t>
  </si>
  <si>
    <t xml:space="preserve">       Deferred stock compensation</t>
  </si>
  <si>
    <t xml:space="preserve">       Loan to trust</t>
  </si>
  <si>
    <t xml:space="preserve">       Retained earnings / (deficit)</t>
  </si>
  <si>
    <t xml:space="preserve">       Foreign currency translation reserve</t>
  </si>
  <si>
    <t xml:space="preserve">       Other components of equity</t>
  </si>
  <si>
    <t xml:space="preserve">       Equity attributable to equity holders of parent</t>
  </si>
  <si>
    <t xml:space="preserve">      Non-controlling interest</t>
  </si>
  <si>
    <t>Total equity</t>
  </si>
  <si>
    <t xml:space="preserve">       Non-current liabilities</t>
  </si>
  <si>
    <t xml:space="preserve">       Borrowing</t>
  </si>
  <si>
    <t xml:space="preserve">       Deferred revenue </t>
  </si>
  <si>
    <t xml:space="preserve">       Provisions</t>
  </si>
  <si>
    <t xml:space="preserve">       Derivative financial liabilities</t>
  </si>
  <si>
    <t xml:space="preserve">       Deferred tax liability</t>
  </si>
  <si>
    <t xml:space="preserve">       Other financial liabilities</t>
  </si>
  <si>
    <t xml:space="preserve">       Other non - financial liabilities</t>
  </si>
  <si>
    <t xml:space="preserve">       Current liabilities</t>
  </si>
  <si>
    <t xml:space="preserve">       Deferred revenue</t>
  </si>
  <si>
    <t xml:space="preserve">       Income tax liabilities</t>
  </si>
  <si>
    <t xml:space="preserve">       Trade &amp; other payables</t>
  </si>
  <si>
    <t xml:space="preserve">            Total liabilities</t>
  </si>
  <si>
    <t>Total equity and liabilities</t>
  </si>
  <si>
    <t>Income  / (Loss) before Income taxes</t>
  </si>
  <si>
    <t>Income  / (Loss) after current tax expense</t>
  </si>
  <si>
    <t>Net income / (loss)</t>
  </si>
  <si>
    <t>Segment-wise Summarised Statement of Operations as per IFRS</t>
  </si>
  <si>
    <t>Selling, general and adminstration expense</t>
  </si>
  <si>
    <t>Net Additions</t>
  </si>
  <si>
    <t>Prepaid Customers as a % of total customers</t>
  </si>
  <si>
    <t>US$</t>
  </si>
  <si>
    <t>Min</t>
  </si>
  <si>
    <t>Monthly Churn</t>
  </si>
  <si>
    <t xml:space="preserve">Non Voice Revenue as a % of mobile revenues </t>
  </si>
  <si>
    <t xml:space="preserve">Telemedia Services </t>
  </si>
  <si>
    <t>Nos</t>
  </si>
  <si>
    <t xml:space="preserve">     India</t>
  </si>
  <si>
    <t xml:space="preserve">     Rest of South Asia</t>
  </si>
  <si>
    <t>Total Minutes on Network (Gross)</t>
  </si>
  <si>
    <t>Total Minutes on Network (Net)</t>
  </si>
  <si>
    <t>Mobile Servies</t>
  </si>
  <si>
    <t>[AS PER INTERNATIONAL FINANCIAL REPORTING STANDARDS (IFRS)]</t>
  </si>
  <si>
    <t>Eliminations</t>
  </si>
  <si>
    <t>Non-Census Towns &amp; Villages</t>
  </si>
  <si>
    <t>Cash flows from operating activities</t>
  </si>
  <si>
    <t xml:space="preserve">Adjustments for - </t>
  </si>
  <si>
    <t xml:space="preserve">     Depreciation and amortization</t>
  </si>
  <si>
    <t xml:space="preserve">     Finance income</t>
  </si>
  <si>
    <t xml:space="preserve">     Finance cost</t>
  </si>
  <si>
    <t xml:space="preserve">     Share of results of associated companies (post tax)</t>
  </si>
  <si>
    <t xml:space="preserve">     Other non-cash items</t>
  </si>
  <si>
    <t xml:space="preserve">     Inventories</t>
  </si>
  <si>
    <t xml:space="preserve">     Trade and other payables</t>
  </si>
  <si>
    <t xml:space="preserve">     Change in provision</t>
  </si>
  <si>
    <t>Cash flows from investing activities</t>
  </si>
  <si>
    <t xml:space="preserve">     Short term investments (Net)</t>
  </si>
  <si>
    <t>Cash flows from financing activities</t>
  </si>
  <si>
    <t xml:space="preserve">     Proceeds from issuance of term borrowings</t>
  </si>
  <si>
    <t xml:space="preserve">     Repayment of borrowings</t>
  </si>
  <si>
    <t xml:space="preserve">     Advance against equity</t>
  </si>
  <si>
    <t xml:space="preserve">     Interest paid</t>
  </si>
  <si>
    <t xml:space="preserve">     Proceeds from exercise of stock options</t>
  </si>
  <si>
    <t xml:space="preserve">     Dividend paid</t>
  </si>
  <si>
    <t>Net cash inflow / (outflow) from financing activities</t>
  </si>
  <si>
    <t>Effect of exchange rate changes on cash and cash equivalents</t>
  </si>
  <si>
    <t>Net (decrease) / increase in cash and cash equivalents during the period</t>
  </si>
  <si>
    <t>Add : Balance as at the Beginning of the period</t>
  </si>
  <si>
    <t>Balance as at the end of the period</t>
  </si>
  <si>
    <t>Consolidated Statements of Operations as per International Financial Reporting Standards (IFRS)</t>
  </si>
  <si>
    <t>Consolidated Balance Sheet as per International Financial Reporting Standards (IFRS)</t>
  </si>
  <si>
    <t>Consolidated Statement of Cash Flows as per International Financial Reporting Standards (IFRS)</t>
  </si>
  <si>
    <t>Consolidated Balance Sheet as per International Financial Reporting standard (IFRS)</t>
  </si>
  <si>
    <t>Statement of Operations as per International Financial Reporting standard (IFRS)</t>
  </si>
  <si>
    <t>Consolidated Statement of Cash Flows  as per International Financial Reporting standard (IFRS)</t>
  </si>
  <si>
    <t>Consolidated Summarised Statement of Operations as per IFRS (net of inter segment eliminations)</t>
  </si>
  <si>
    <r>
      <t xml:space="preserve">Passive Infrastructure services - </t>
    </r>
    <r>
      <rPr>
        <sz val="8"/>
        <rFont val="Arial"/>
        <family val="2"/>
      </rPr>
      <t>Bharti Infratel Ltd and proportionate consolidation of 42% of Indus.</t>
    </r>
  </si>
  <si>
    <t>Amount in Rs mn except ratios</t>
  </si>
  <si>
    <t>R kms</t>
  </si>
  <si>
    <t xml:space="preserve">     Acquisition of non-controlling interest</t>
  </si>
  <si>
    <t>Total Customers Base</t>
  </si>
  <si>
    <t>5.0 Schedules to Financial Statements</t>
  </si>
  <si>
    <t>Long term debt, net of current portion</t>
  </si>
  <si>
    <t>Short-term borrowings and current portion of long-term debt</t>
  </si>
  <si>
    <t>Less:</t>
  </si>
  <si>
    <t>Cash and Cash Equivalents</t>
  </si>
  <si>
    <t>Restricted Cash, non-current</t>
  </si>
  <si>
    <t>Short term investments</t>
  </si>
  <si>
    <t xml:space="preserve">Net Debt </t>
  </si>
  <si>
    <t>Schedules to Financial Statements</t>
  </si>
  <si>
    <t xml:space="preserve">     Other financial and non financial liabilities</t>
  </si>
  <si>
    <t xml:space="preserve">     Other financial and non financial assets</t>
  </si>
  <si>
    <t>Total Tenancies</t>
  </si>
  <si>
    <t>Bharti Infratel Consolidated</t>
  </si>
  <si>
    <t xml:space="preserve">     Proceeds/(Purchase) of property, plant and equipment</t>
  </si>
  <si>
    <t xml:space="preserve">     Purchase of intangible assets</t>
  </si>
  <si>
    <t xml:space="preserve">     Purchase of Treasury stock</t>
  </si>
  <si>
    <t>Note : Indus KPIs are on 100% basis.</t>
  </si>
  <si>
    <t>Note : Total Towers are excluding 35,254 towers in 11 circles for which the right of use has been assigned to Indus with effect from1st Jan 2009.</t>
  </si>
  <si>
    <t>Paisa</t>
  </si>
  <si>
    <t>Bharti Infratel Standalone</t>
  </si>
  <si>
    <t>Capex</t>
  </si>
  <si>
    <t>Operating Free Cash Flow</t>
  </si>
  <si>
    <t>Note : Total Towers and Tenancies includes proportionate consolidation of 42% of Indus Towers.</t>
  </si>
  <si>
    <t>Submarine Cable System</t>
  </si>
  <si>
    <t>Cost of good sold</t>
  </si>
  <si>
    <t>6.2 Operational Performance - AFRICA</t>
  </si>
  <si>
    <t>6.1 Operational Performance - INDIA</t>
  </si>
  <si>
    <t>US¢</t>
  </si>
  <si>
    <t>EBITDA</t>
  </si>
  <si>
    <t xml:space="preserve"> March 2011</t>
  </si>
  <si>
    <t>Restricted Cash</t>
  </si>
  <si>
    <t>Cash generated from operations</t>
  </si>
  <si>
    <t xml:space="preserve">EBITDA / Total revenues </t>
  </si>
  <si>
    <t xml:space="preserve"> June 2011</t>
  </si>
  <si>
    <t xml:space="preserve"> Dec. 2010</t>
  </si>
  <si>
    <t xml:space="preserve"> Sept. 2010</t>
  </si>
  <si>
    <t>Profit before tax</t>
  </si>
  <si>
    <t xml:space="preserve">     Amortization of stock based compensation</t>
  </si>
  <si>
    <t>Operating cash flow before changes in assets and liabilities</t>
  </si>
  <si>
    <t xml:space="preserve">     Trade &amp; other receivables and prepayments</t>
  </si>
  <si>
    <t xml:space="preserve">     Interest received</t>
  </si>
  <si>
    <t xml:space="preserve">     Income tax paid</t>
  </si>
  <si>
    <t>Net cash inflow from operating activities</t>
  </si>
  <si>
    <t xml:space="preserve">     Investment in subsidiary, net of cash acquired</t>
  </si>
  <si>
    <t xml:space="preserve">     Loan to associates</t>
  </si>
  <si>
    <t>Net cash outflow from investing activities</t>
  </si>
  <si>
    <t>Cumulative Investments</t>
  </si>
  <si>
    <t xml:space="preserve"> Sept 2011</t>
  </si>
  <si>
    <t>SMS Revenue as a % of total mobile revenues</t>
  </si>
  <si>
    <t>Tenancy Ratio</t>
  </si>
  <si>
    <t>Revenue</t>
  </si>
  <si>
    <t>Other operating income</t>
  </si>
  <si>
    <t>Operating expenses</t>
  </si>
  <si>
    <t>Depreciation &amp; amortisation</t>
  </si>
  <si>
    <t>Share of results of associates</t>
  </si>
  <si>
    <t>Finance costs</t>
  </si>
  <si>
    <t>Income tax  income/(expense)</t>
  </si>
  <si>
    <t>Consolidated Statement of Income</t>
  </si>
  <si>
    <t>Consolidated Statement of Comprehensive Income</t>
  </si>
  <si>
    <t>Exchange differences on translation of foreign operations</t>
  </si>
  <si>
    <t>Total Comprehensive Income / (Loss)</t>
  </si>
  <si>
    <t xml:space="preserve">     Short term borrowings (net)</t>
  </si>
  <si>
    <t>B2C Services</t>
  </si>
  <si>
    <t>Amount in US$ mn except ratios</t>
  </si>
  <si>
    <t>B2B Services</t>
  </si>
  <si>
    <t>Passive Infra Services</t>
  </si>
  <si>
    <t>Others</t>
  </si>
  <si>
    <r>
      <t xml:space="preserve">Others - </t>
    </r>
    <r>
      <rPr>
        <sz val="8"/>
        <rFont val="Arial"/>
        <family val="2"/>
      </rPr>
      <t xml:space="preserve">includes Corporate Office </t>
    </r>
  </si>
  <si>
    <t>Africa</t>
  </si>
  <si>
    <t>Interest on Borrowings - Acquisition</t>
  </si>
  <si>
    <t>Interest on Borrowings - Others</t>
  </si>
  <si>
    <t>Non Voice Revenue as a % of Telemedia Revenues</t>
  </si>
  <si>
    <t>VLR</t>
  </si>
  <si>
    <t xml:space="preserve">Sites on Network </t>
  </si>
  <si>
    <t>Enterprise Services</t>
  </si>
  <si>
    <t>India &amp; South Asia</t>
  </si>
  <si>
    <t>5.1.1</t>
  </si>
  <si>
    <t>5.1.2</t>
  </si>
  <si>
    <t>5.1.3</t>
  </si>
  <si>
    <t>5.1.4</t>
  </si>
  <si>
    <t>Consolidated Africa</t>
  </si>
  <si>
    <t>Interest on Borrowings</t>
  </si>
  <si>
    <t>5.2.1</t>
  </si>
  <si>
    <t>5.2.2</t>
  </si>
  <si>
    <t>5.2.3</t>
  </si>
  <si>
    <t>5.2.4</t>
  </si>
  <si>
    <t>Schedule of Net Debt</t>
  </si>
  <si>
    <t>Amount in US$ mn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</si>
  <si>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</si>
  <si>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</si>
  <si>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</si>
  <si>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</si>
  <si>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</si>
  <si>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Mobile Services India &amp; South Asia - </t>
    </r>
    <r>
      <rPr>
        <sz val="8"/>
        <rFont val="Arial"/>
        <family val="2"/>
      </rPr>
      <t>Comprises of Consolidated Operations of Mobile Services India &amp; South Asia.</t>
    </r>
  </si>
  <si>
    <r>
      <t xml:space="preserve">Telemedia Services - </t>
    </r>
    <r>
      <rPr>
        <sz val="8"/>
        <rFont val="Arial"/>
        <family val="2"/>
      </rPr>
      <t>Comprises of operations of Telemedia Services.</t>
    </r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</si>
  <si>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</si>
  <si>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r>
      <t xml:space="preserve">Enterprise Services -  </t>
    </r>
    <r>
      <rPr>
        <sz val="8"/>
        <rFont val="Arial"/>
        <family val="2"/>
      </rPr>
      <t>Comprises of operations of Enterprise Services.</t>
    </r>
  </si>
  <si>
    <r>
      <t xml:space="preserve">Consolidated Africa - </t>
    </r>
    <r>
      <rPr>
        <sz val="8"/>
        <rFont val="Arial"/>
        <family val="2"/>
      </rPr>
      <t>Comprises of 16 country operations in Africa.</t>
    </r>
  </si>
  <si>
    <t>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</si>
</sst>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;\(#,##0\)"/>
    <numFmt numFmtId="169" formatCode="&quot;$&quot;#,##0.0000_);\(&quot;$&quot;#,##0.0000\)"/>
    <numFmt numFmtId="170" formatCode="_(* #,##0_);_(* \(#,##0\);_(* &quot;-&quot;??_);_(@_)"/>
    <numFmt numFmtId="171" formatCode="0.0"/>
    <numFmt numFmtId="172" formatCode="0.0%"/>
    <numFmt numFmtId="173" formatCode="#,##0.0000"/>
    <numFmt numFmtId="174" formatCode="#,##0.0"/>
    <numFmt numFmtId="175" formatCode="0.000"/>
    <numFmt numFmtId="176" formatCode="_([$€-2]* #,##0.00_);_([$€-2]* \(#,##0.00\);_([$€-2]* &quot;-&quot;??_)"/>
    <numFmt numFmtId="177" formatCode="[$-409]mmmm\-yy;@"/>
    <numFmt numFmtId="178" formatCode="00.000"/>
    <numFmt numFmtId="179" formatCode="&quot;?&quot;#,##0;&quot;?&quot;\-#,##0"/>
    <numFmt numFmtId="180" formatCode="_ &quot;\&quot;* #,##0_ ;_ &quot;\&quot;* \-#,##0_ ;_ &quot;\&quot;* &quot;-&quot;_ ;_ @_ "/>
    <numFmt numFmtId="181" formatCode="&quot;\&quot;#,##0.00;[Red]&quot;\&quot;\-#,##0.00"/>
    <numFmt numFmtId="182" formatCode="_ &quot;\&quot;* #,##0.00_ ;_ &quot;\&quot;* \-#,##0.00_ ;_ &quot;\&quot;* &quot;-&quot;??_ ;_ @_ "/>
    <numFmt numFmtId="183" formatCode="&quot;\&quot;#,##0;[Red]&quot;\&quot;\-#,##0"/>
    <numFmt numFmtId="184" formatCode="_ * #,##0_ ;_ * \-#,##0_ ;_ * &quot;-&quot;_ ;_ @_ "/>
    <numFmt numFmtId="185" formatCode="#,##0;[Red]&quot;-&quot;#,##0"/>
    <numFmt numFmtId="186" formatCode="_ * #,##0.00_ ;_ * \-#,##0.00_ ;_ * &quot;-&quot;??_ ;_ @_ "/>
    <numFmt numFmtId="187" formatCode="#,##0.00;[Red]&quot;-&quot;#,##0.00"/>
    <numFmt numFmtId="188" formatCode="\$#,##0\ ;\(\$#,##0\)"/>
    <numFmt numFmtId="189" formatCode=";;;"/>
    <numFmt numFmtId="190" formatCode="#,##0.00000"/>
    <numFmt numFmtId="191" formatCode="#,##0\ &quot;DM&quot;;\-#,##0\ &quot;DM&quot;"/>
    <numFmt numFmtId="192" formatCode="0&quot;.&quot;000%"/>
    <numFmt numFmtId="193" formatCode="&quot;￥&quot;#,##0;&quot;￥&quot;\-#,##0"/>
    <numFmt numFmtId="194" formatCode="00&quot;.&quot;000"/>
    <numFmt numFmtId="195" formatCode="#,##0.0_);\(#,##0.0\)"/>
    <numFmt numFmtId="208" formatCode="[$-409]mmm\-yy;@"/>
    <numFmt numFmtId="213" formatCode="#,##0_);\(#,##0\);#\ &quot;-&quot;??_)"/>
  </numFmts>
  <fonts count="59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22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</borders>
  <cellStyleXfs count="124">
    <xf numFmtId="0" fontId="0" fillId="0" borderId="0"/>
    <xf numFmtId="176" fontId="22" fillId="0" borderId="0" applyNumberFormat="0" applyFill="0" applyBorder="0" applyAlignment="0" applyProtection="0"/>
    <xf numFmtId="176" fontId="20" fillId="0" borderId="0"/>
    <xf numFmtId="3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8" fillId="0" borderId="0"/>
    <xf numFmtId="176" fontId="20" fillId="0" borderId="0"/>
    <xf numFmtId="176" fontId="29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30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/>
    <xf numFmtId="176" fontId="20" fillId="0" borderId="0" applyNumberFormat="0" applyFill="0" applyBorder="0" applyAlignment="0" applyProtection="0"/>
    <xf numFmtId="176" fontId="2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29" fillId="0" borderId="0"/>
    <xf numFmtId="0" fontId="20" fillId="0" borderId="0"/>
    <xf numFmtId="176" fontId="31" fillId="2" borderId="0"/>
    <xf numFmtId="176" fontId="32" fillId="3" borderId="1" applyFont="0" applyFill="0" applyAlignment="0">
      <alignment vertical="center" wrapText="1"/>
    </xf>
    <xf numFmtId="176" fontId="33" fillId="2" borderId="0"/>
    <xf numFmtId="176" fontId="34" fillId="2" borderId="0"/>
    <xf numFmtId="176" fontId="35" fillId="0" borderId="0">
      <alignment wrapText="1"/>
    </xf>
    <xf numFmtId="176" fontId="36" fillId="0" borderId="0"/>
    <xf numFmtId="180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3" fontId="39" fillId="0" borderId="0" applyFont="0" applyFill="0" applyBorder="0" applyAlignment="0" applyProtection="0"/>
    <xf numFmtId="176" fontId="40" fillId="0" borderId="2" applyFont="0" applyFill="0" applyBorder="0" applyAlignment="0" applyProtection="0">
      <alignment horizontal="center" vertical="center"/>
    </xf>
    <xf numFmtId="184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74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6" fontId="38" fillId="0" borderId="0"/>
    <xf numFmtId="176" fontId="41" fillId="0" borderId="0"/>
    <xf numFmtId="176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20" fillId="0" borderId="0"/>
    <xf numFmtId="3" fontId="20" fillId="0" borderId="0" applyFont="0" applyFill="0" applyBorder="0" applyAlignment="0" applyProtection="0"/>
    <xf numFmtId="168" fontId="4" fillId="0" borderId="3" applyBorder="0"/>
    <xf numFmtId="188" fontId="20" fillId="0" borderId="0" applyFont="0" applyFill="0" applyBorder="0" applyAlignment="0" applyProtection="0"/>
    <xf numFmtId="168" fontId="5" fillId="0" borderId="0">
      <protection locked="0"/>
    </xf>
    <xf numFmtId="17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6" fillId="0" borderId="4"/>
    <xf numFmtId="176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9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6" fontId="43" fillId="4" borderId="0">
      <alignment horizontal="left"/>
    </xf>
    <xf numFmtId="176" fontId="40" fillId="0" borderId="0" applyFont="0" applyFill="0" applyBorder="0" applyProtection="0">
      <alignment horizontal="center" vertical="center"/>
    </xf>
    <xf numFmtId="176" fontId="44" fillId="0" borderId="0" applyNumberFormat="0" applyFont="0" applyFill="0" applyAlignment="0"/>
    <xf numFmtId="37" fontId="9" fillId="0" borderId="0"/>
    <xf numFmtId="176" fontId="20" fillId="0" borderId="0"/>
    <xf numFmtId="169" fontId="1" fillId="0" borderId="0"/>
    <xf numFmtId="176" fontId="20" fillId="0" borderId="0"/>
    <xf numFmtId="176" fontId="56" fillId="0" borderId="0"/>
    <xf numFmtId="0" fontId="2" fillId="0" borderId="0"/>
    <xf numFmtId="176" fontId="2" fillId="0" borderId="0"/>
    <xf numFmtId="176" fontId="2" fillId="0" borderId="0"/>
    <xf numFmtId="176" fontId="45" fillId="0" borderId="0" applyNumberFormat="0" applyFill="0" applyBorder="0" applyAlignment="0" applyProtection="0"/>
    <xf numFmtId="176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NumberFormat="0" applyFill="0" applyBorder="0" applyAlignment="0" applyProtection="0"/>
    <xf numFmtId="176" fontId="20" fillId="6" borderId="0"/>
    <xf numFmtId="0" fontId="2" fillId="0" borderId="0"/>
    <xf numFmtId="0" fontId="2" fillId="0" borderId="0"/>
    <xf numFmtId="176" fontId="2" fillId="0" borderId="0"/>
    <xf numFmtId="176" fontId="45" fillId="0" borderId="0" applyNumberFormat="0" applyFill="0" applyBorder="0" applyAlignment="0" applyProtection="0"/>
    <xf numFmtId="17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46" fillId="0" borderId="0" applyNumberFormat="0" applyFill="0" applyBorder="0" applyAlignment="0" applyProtection="0"/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6" fontId="49" fillId="0" borderId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4" fontId="51" fillId="0" borderId="0" applyFont="0" applyFill="0" applyBorder="0" applyAlignment="0" applyProtection="0"/>
    <xf numFmtId="176" fontId="52" fillId="0" borderId="0"/>
    <xf numFmtId="176" fontId="44" fillId="0" borderId="0"/>
    <xf numFmtId="165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6" fontId="20" fillId="0" borderId="0"/>
    <xf numFmtId="164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6" fontId="50" fillId="0" borderId="0" applyFont="0" applyFill="0" applyBorder="0" applyAlignment="0" applyProtection="0"/>
    <xf numFmtId="189" fontId="53" fillId="0" borderId="8">
      <alignment horizontal="center"/>
    </xf>
  </cellStyleXfs>
  <cellXfs count="393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79" applyFont="1" applyFill="1" applyBorder="1" applyAlignment="1">
      <alignment horizontal="center" vertical="center"/>
    </xf>
    <xf numFmtId="172" fontId="14" fillId="5" borderId="0" xfId="89" applyNumberFormat="1" applyFont="1" applyFill="1" applyBorder="1" applyAlignment="1">
      <alignment horizontal="center" vertical="center"/>
    </xf>
    <xf numFmtId="175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1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0" fontId="19" fillId="0" borderId="0" xfId="70" applyFont="1" applyAlignment="1" applyProtection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2" fontId="14" fillId="5" borderId="0" xfId="0" applyNumberFormat="1" applyFont="1" applyFill="1" applyBorder="1"/>
    <xf numFmtId="2" fontId="15" fillId="5" borderId="0" xfId="0" applyNumberFormat="1" applyFont="1" applyFill="1" applyBorder="1" applyAlignment="1">
      <alignment vertical="center"/>
    </xf>
    <xf numFmtId="0" fontId="14" fillId="5" borderId="0" xfId="0" applyFont="1" applyFill="1" applyAlignment="1">
      <alignment horizontal="left"/>
    </xf>
    <xf numFmtId="37" fontId="14" fillId="5" borderId="9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37" fontId="15" fillId="5" borderId="0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15" fillId="0" borderId="9" xfId="0" applyFont="1" applyFill="1" applyBorder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43" fontId="15" fillId="5" borderId="0" xfId="53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37" fontId="15" fillId="0" borderId="12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/>
    </xf>
    <xf numFmtId="0" fontId="2" fillId="5" borderId="0" xfId="0" applyFont="1" applyFill="1" applyBorder="1"/>
    <xf numFmtId="37" fontId="14" fillId="8" borderId="9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 wrapText="1"/>
    </xf>
    <xf numFmtId="0" fontId="19" fillId="0" borderId="0" xfId="70" applyFont="1" applyFill="1" applyAlignment="1" applyProtection="1"/>
    <xf numFmtId="37" fontId="15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8" borderId="0" xfId="0" applyFont="1" applyFill="1"/>
    <xf numFmtId="0" fontId="15" fillId="8" borderId="15" xfId="0" applyFont="1" applyFill="1" applyBorder="1" applyAlignment="1">
      <alignment vertical="center" wrapText="1"/>
    </xf>
    <xf numFmtId="38" fontId="15" fillId="8" borderId="0" xfId="0" applyNumberFormat="1" applyFont="1" applyFill="1" applyAlignment="1">
      <alignment horizontal="center" vertical="center" wrapText="1"/>
    </xf>
    <xf numFmtId="2" fontId="15" fillId="8" borderId="9" xfId="0" applyNumberFormat="1" applyFont="1" applyFill="1" applyBorder="1" applyAlignment="1">
      <alignment horizontal="center"/>
    </xf>
    <xf numFmtId="38" fontId="15" fillId="8" borderId="12" xfId="89" applyNumberFormat="1" applyFont="1" applyFill="1" applyBorder="1" applyAlignment="1">
      <alignment horizontal="center" vertical="center" wrapText="1"/>
    </xf>
    <xf numFmtId="9" fontId="15" fillId="8" borderId="12" xfId="89" applyFont="1" applyFill="1" applyBorder="1" applyAlignment="1">
      <alignment horizontal="center" vertical="center" wrapText="1"/>
    </xf>
    <xf numFmtId="37" fontId="15" fillId="0" borderId="13" xfId="0" applyNumberFormat="1" applyFont="1" applyFill="1" applyBorder="1" applyAlignment="1">
      <alignment horizontal="center"/>
    </xf>
    <xf numFmtId="39" fontId="15" fillId="0" borderId="31" xfId="0" applyNumberFormat="1" applyFont="1" applyFill="1" applyBorder="1" applyAlignment="1">
      <alignment horizontal="center"/>
    </xf>
    <xf numFmtId="39" fontId="15" fillId="0" borderId="32" xfId="0" applyNumberFormat="1" applyFont="1" applyFill="1" applyBorder="1" applyAlignment="1">
      <alignment horizontal="center"/>
    </xf>
    <xf numFmtId="176" fontId="14" fillId="0" borderId="0" xfId="81" applyFont="1" applyFill="1" applyBorder="1" applyAlignment="1" applyProtection="1">
      <alignment horizontal="left" vertical="center"/>
    </xf>
    <xf numFmtId="176" fontId="2" fillId="0" borderId="0" xfId="77" applyFont="1"/>
    <xf numFmtId="170" fontId="2" fillId="0" borderId="0" xfId="54" applyNumberFormat="1" applyFont="1" applyBorder="1"/>
    <xf numFmtId="176" fontId="14" fillId="0" borderId="0" xfId="77" applyFont="1" applyBorder="1"/>
    <xf numFmtId="176" fontId="2" fillId="0" borderId="0" xfId="77" applyFont="1" applyBorder="1"/>
    <xf numFmtId="170" fontId="2" fillId="0" borderId="0" xfId="54" applyNumberFormat="1" applyFont="1" applyFill="1" applyBorder="1"/>
    <xf numFmtId="176" fontId="57" fillId="0" borderId="0" xfId="78" applyFont="1" applyAlignment="1">
      <alignment horizontal="right"/>
    </xf>
    <xf numFmtId="177" fontId="2" fillId="8" borderId="33" xfId="55" quotePrefix="1" applyNumberFormat="1" applyFont="1" applyFill="1" applyBorder="1" applyAlignment="1">
      <alignment horizontal="center"/>
    </xf>
    <xf numFmtId="0" fontId="2" fillId="8" borderId="34" xfId="78" applyNumberFormat="1" applyFont="1" applyFill="1" applyBorder="1" applyAlignment="1">
      <alignment horizontal="center" vertical="center" wrapText="1"/>
    </xf>
    <xf numFmtId="176" fontId="2" fillId="8" borderId="34" xfId="77" applyFont="1" applyFill="1" applyBorder="1"/>
    <xf numFmtId="37" fontId="2" fillId="8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0" fontId="14" fillId="0" borderId="0" xfId="54" applyNumberFormat="1" applyFont="1" applyFill="1" applyBorder="1"/>
    <xf numFmtId="37" fontId="14" fillId="8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Border="1" applyAlignment="1">
      <alignment horizontal="center" vertical="center"/>
    </xf>
    <xf numFmtId="176" fontId="14" fillId="0" borderId="0" xfId="77" applyFont="1"/>
    <xf numFmtId="0" fontId="2" fillId="0" borderId="0" xfId="78" applyNumberFormat="1" applyFont="1" applyBorder="1"/>
    <xf numFmtId="0" fontId="14" fillId="0" borderId="0" xfId="78" applyNumberFormat="1" applyFont="1" applyFill="1" applyBorder="1"/>
    <xf numFmtId="0" fontId="2" fillId="0" borderId="0" xfId="78" applyNumberFormat="1" applyFont="1" applyFill="1"/>
    <xf numFmtId="39" fontId="2" fillId="8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Border="1" applyAlignment="1">
      <alignment horizontal="center" vertical="center"/>
    </xf>
    <xf numFmtId="37" fontId="2" fillId="0" borderId="0" xfId="55" applyNumberFormat="1" applyFont="1" applyAlignment="1">
      <alignment horizontal="center" vertical="center"/>
    </xf>
    <xf numFmtId="170" fontId="2" fillId="0" borderId="0" xfId="56" applyNumberFormat="1" applyFont="1" applyBorder="1"/>
    <xf numFmtId="176" fontId="2" fillId="8" borderId="33" xfId="77" applyFont="1" applyFill="1" applyBorder="1" applyAlignment="1">
      <alignment horizontal="center"/>
    </xf>
    <xf numFmtId="0" fontId="14" fillId="0" borderId="0" xfId="78" applyNumberFormat="1" applyFont="1" applyBorder="1"/>
    <xf numFmtId="170" fontId="2" fillId="8" borderId="0" xfId="56" applyNumberFormat="1" applyFont="1" applyFill="1" applyBorder="1"/>
    <xf numFmtId="176" fontId="2" fillId="8" borderId="0" xfId="77" applyFont="1" applyFill="1"/>
    <xf numFmtId="170" fontId="14" fillId="0" borderId="0" xfId="56" applyNumberFormat="1" applyFont="1" applyBorder="1"/>
    <xf numFmtId="170" fontId="2" fillId="0" borderId="0" xfId="55" applyNumberFormat="1" applyFont="1"/>
    <xf numFmtId="170" fontId="2" fillId="8" borderId="0" xfId="55" applyNumberFormat="1" applyFont="1" applyFill="1"/>
    <xf numFmtId="170" fontId="2" fillId="8" borderId="17" xfId="56" applyNumberFormat="1" applyFont="1" applyFill="1" applyBorder="1"/>
    <xf numFmtId="170" fontId="2" fillId="0" borderId="17" xfId="56" applyNumberFormat="1" applyFont="1" applyBorder="1"/>
    <xf numFmtId="170" fontId="14" fillId="0" borderId="0" xfId="56" applyNumberFormat="1" applyFont="1" applyFill="1" applyBorder="1"/>
    <xf numFmtId="170" fontId="14" fillId="8" borderId="0" xfId="56" applyNumberFormat="1" applyFont="1" applyFill="1" applyBorder="1"/>
    <xf numFmtId="170" fontId="2" fillId="0" borderId="0" xfId="56" applyNumberFormat="1" applyFont="1" applyFill="1" applyBorder="1"/>
    <xf numFmtId="170" fontId="14" fillId="8" borderId="18" xfId="56" applyNumberFormat="1" applyFont="1" applyFill="1" applyBorder="1"/>
    <xf numFmtId="170" fontId="14" fillId="0" borderId="18" xfId="56" applyNumberFormat="1" applyFont="1" applyBorder="1"/>
    <xf numFmtId="170" fontId="14" fillId="0" borderId="18" xfId="55" applyNumberFormat="1" applyFont="1" applyBorder="1"/>
    <xf numFmtId="170" fontId="14" fillId="8" borderId="18" xfId="55" applyNumberFormat="1" applyFont="1" applyFill="1" applyBorder="1"/>
    <xf numFmtId="0" fontId="2" fillId="0" borderId="0" xfId="81" applyNumberFormat="1" applyFont="1" applyFill="1" applyBorder="1" applyAlignment="1" applyProtection="1">
      <alignment horizontal="left" vertical="center" wrapText="1" indent="1"/>
      <protection locked="0"/>
    </xf>
    <xf numFmtId="170" fontId="2" fillId="7" borderId="0" xfId="56" applyNumberFormat="1" applyFont="1" applyFill="1" applyBorder="1"/>
    <xf numFmtId="170" fontId="2" fillId="0" borderId="17" xfId="55" applyNumberFormat="1" applyFont="1" applyBorder="1"/>
    <xf numFmtId="170" fontId="2" fillId="8" borderId="17" xfId="55" applyNumberFormat="1" applyFont="1" applyFill="1" applyBorder="1"/>
    <xf numFmtId="170" fontId="14" fillId="0" borderId="0" xfId="55" applyNumberFormat="1" applyFont="1"/>
    <xf numFmtId="170" fontId="14" fillId="8" borderId="0" xfId="55" applyNumberFormat="1" applyFont="1" applyFill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5" borderId="0" xfId="0" applyNumberFormat="1" applyFont="1" applyFill="1" applyBorder="1" applyAlignment="1">
      <alignment horizontal="center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9" xfId="79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vertical="center" wrapText="1"/>
    </xf>
    <xf numFmtId="37" fontId="2" fillId="8" borderId="0" xfId="0" applyNumberFormat="1" applyFont="1" applyFill="1" applyBorder="1" applyAlignment="1">
      <alignment horizontal="center"/>
    </xf>
    <xf numFmtId="172" fontId="2" fillId="8" borderId="0" xfId="90" applyNumberFormat="1" applyFont="1" applyFill="1" applyBorder="1" applyAlignment="1">
      <alignment horizontal="center"/>
    </xf>
    <xf numFmtId="0" fontId="15" fillId="0" borderId="35" xfId="0" applyFont="1" applyFill="1" applyBorder="1"/>
    <xf numFmtId="0" fontId="2" fillId="5" borderId="36" xfId="0" applyFont="1" applyFill="1" applyBorder="1"/>
    <xf numFmtId="172" fontId="2" fillId="5" borderId="36" xfId="90" applyNumberFormat="1" applyFont="1" applyFill="1" applyBorder="1" applyAlignment="1">
      <alignment horizontal="center"/>
    </xf>
    <xf numFmtId="1" fontId="2" fillId="5" borderId="36" xfId="0" applyNumberFormat="1" applyFont="1" applyFill="1" applyBorder="1" applyAlignment="1">
      <alignment horizontal="center"/>
    </xf>
    <xf numFmtId="171" fontId="2" fillId="5" borderId="36" xfId="0" applyNumberFormat="1" applyFont="1" applyFill="1" applyBorder="1" applyAlignment="1">
      <alignment horizontal="center"/>
    </xf>
    <xf numFmtId="37" fontId="2" fillId="5" borderId="36" xfId="0" applyNumberFormat="1" applyFont="1" applyFill="1" applyBorder="1" applyAlignment="1">
      <alignment horizontal="center"/>
    </xf>
    <xf numFmtId="0" fontId="15" fillId="8" borderId="35" xfId="0" applyFont="1" applyFill="1" applyBorder="1"/>
    <xf numFmtId="0" fontId="2" fillId="8" borderId="36" xfId="0" applyFont="1" applyFill="1" applyBorder="1"/>
    <xf numFmtId="172" fontId="2" fillId="8" borderId="36" xfId="90" applyNumberFormat="1" applyFont="1" applyFill="1" applyBorder="1" applyAlignment="1">
      <alignment horizontal="center"/>
    </xf>
    <xf numFmtId="1" fontId="2" fillId="8" borderId="36" xfId="0" applyNumberFormat="1" applyFont="1" applyFill="1" applyBorder="1" applyAlignment="1">
      <alignment horizontal="center"/>
    </xf>
    <xf numFmtId="171" fontId="2" fillId="8" borderId="36" xfId="0" applyNumberFormat="1" applyFont="1" applyFill="1" applyBorder="1" applyAlignment="1">
      <alignment horizontal="center"/>
    </xf>
    <xf numFmtId="37" fontId="2" fillId="8" borderId="36" xfId="0" applyNumberFormat="1" applyFont="1" applyFill="1" applyBorder="1" applyAlignment="1">
      <alignment horizontal="center"/>
    </xf>
    <xf numFmtId="0" fontId="15" fillId="8" borderId="35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15" fillId="8" borderId="0" xfId="0" applyFont="1" applyFill="1" applyBorder="1" applyAlignment="1">
      <alignment vertical="center" wrapText="1"/>
    </xf>
    <xf numFmtId="0" fontId="5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36" xfId="0" applyFont="1" applyFill="1" applyBorder="1"/>
    <xf numFmtId="0" fontId="14" fillId="5" borderId="36" xfId="0" applyFont="1" applyFill="1" applyBorder="1"/>
    <xf numFmtId="0" fontId="14" fillId="5" borderId="39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37" fontId="2" fillId="8" borderId="0" xfId="54" applyNumberFormat="1" applyFont="1" applyFill="1" applyBorder="1" applyAlignment="1">
      <alignment horizontal="center"/>
    </xf>
    <xf numFmtId="37" fontId="2" fillId="5" borderId="0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170" fontId="2" fillId="5" borderId="0" xfId="54" applyNumberFormat="1" applyFont="1" applyFill="1" applyBorder="1" applyAlignment="1">
      <alignment horizontal="center"/>
    </xf>
    <xf numFmtId="170" fontId="2" fillId="8" borderId="0" xfId="0" applyNumberFormat="1" applyFont="1" applyFill="1" applyBorder="1" applyAlignment="1">
      <alignment horizontal="center"/>
    </xf>
    <xf numFmtId="170" fontId="2" fillId="5" borderId="0" xfId="0" applyNumberFormat="1" applyFont="1" applyFill="1" applyBorder="1" applyAlignment="1">
      <alignment horizontal="center"/>
    </xf>
    <xf numFmtId="37" fontId="14" fillId="8" borderId="0" xfId="54" applyNumberFormat="1" applyFont="1" applyFill="1" applyBorder="1" applyAlignment="1">
      <alignment horizontal="center"/>
    </xf>
    <xf numFmtId="37" fontId="14" fillId="5" borderId="0" xfId="54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37" fontId="14" fillId="0" borderId="40" xfId="54" applyNumberFormat="1" applyFont="1" applyFill="1" applyBorder="1" applyAlignment="1">
      <alignment horizontal="center"/>
    </xf>
    <xf numFmtId="37" fontId="14" fillId="8" borderId="40" xfId="0" applyNumberFormat="1" applyFont="1" applyFill="1" applyBorder="1" applyAlignment="1">
      <alignment horizontal="center"/>
    </xf>
    <xf numFmtId="37" fontId="14" fillId="0" borderId="40" xfId="0" applyNumberFormat="1" applyFont="1" applyFill="1" applyBorder="1" applyAlignment="1">
      <alignment horizontal="center"/>
    </xf>
    <xf numFmtId="0" fontId="2" fillId="5" borderId="41" xfId="0" applyFont="1" applyFill="1" applyBorder="1"/>
    <xf numFmtId="0" fontId="15" fillId="0" borderId="42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37" fontId="2" fillId="5" borderId="41" xfId="0" applyNumberFormat="1" applyFont="1" applyFill="1" applyBorder="1" applyAlignment="1">
      <alignment horizontal="center"/>
    </xf>
    <xf numFmtId="0" fontId="2" fillId="8" borderId="42" xfId="0" applyFont="1" applyFill="1" applyBorder="1"/>
    <xf numFmtId="37" fontId="2" fillId="8" borderId="41" xfId="0" applyNumberFormat="1" applyFont="1" applyFill="1" applyBorder="1" applyAlignment="1">
      <alignment horizontal="center"/>
    </xf>
    <xf numFmtId="0" fontId="2" fillId="8" borderId="41" xfId="0" applyFont="1" applyFill="1" applyBorder="1"/>
    <xf numFmtId="0" fontId="14" fillId="5" borderId="0" xfId="78" applyNumberFormat="1" applyFont="1" applyFill="1" applyBorder="1" applyAlignment="1">
      <alignment vertical="center"/>
    </xf>
    <xf numFmtId="176" fontId="2" fillId="8" borderId="43" xfId="77" applyFont="1" applyFill="1" applyBorder="1" applyAlignment="1">
      <alignment horizontal="center" vertical="center"/>
    </xf>
    <xf numFmtId="176" fontId="2" fillId="8" borderId="44" xfId="77" applyFont="1" applyFill="1" applyBorder="1" applyAlignment="1">
      <alignment horizontal="center" vertical="center"/>
    </xf>
    <xf numFmtId="176" fontId="14" fillId="0" borderId="45" xfId="80" applyFont="1" applyFill="1" applyBorder="1" applyAlignment="1"/>
    <xf numFmtId="176" fontId="2" fillId="8" borderId="46" xfId="77" applyFont="1" applyFill="1" applyBorder="1"/>
    <xf numFmtId="176" fontId="14" fillId="0" borderId="0" xfId="80" applyFont="1" applyFill="1" applyBorder="1" applyAlignment="1"/>
    <xf numFmtId="176" fontId="2" fillId="8" borderId="0" xfId="77" applyFont="1" applyFill="1" applyBorder="1"/>
    <xf numFmtId="37" fontId="14" fillId="8" borderId="0" xfId="77" applyNumberFormat="1" applyFont="1" applyFill="1" applyBorder="1" applyAlignment="1">
      <alignment horizontal="center" vertical="center"/>
    </xf>
    <xf numFmtId="176" fontId="2" fillId="0" borderId="0" xfId="80" applyFont="1" applyFill="1" applyBorder="1" applyAlignment="1"/>
    <xf numFmtId="176" fontId="2" fillId="8" borderId="0" xfId="77" applyFont="1" applyFill="1" applyBorder="1" applyAlignment="1">
      <alignment horizontal="center" vertical="center"/>
    </xf>
    <xf numFmtId="176" fontId="21" fillId="0" borderId="0" xfId="95" applyFont="1" applyFill="1" applyBorder="1" applyAlignment="1">
      <alignment horizontal="left"/>
    </xf>
    <xf numFmtId="176" fontId="2" fillId="0" borderId="0" xfId="80" applyFont="1" applyFill="1" applyBorder="1" applyAlignment="1">
      <alignment horizontal="left"/>
    </xf>
    <xf numFmtId="37" fontId="2" fillId="8" borderId="0" xfId="77" applyNumberFormat="1" applyFont="1" applyFill="1" applyBorder="1" applyAlignment="1">
      <alignment horizontal="center" vertical="center"/>
    </xf>
    <xf numFmtId="176" fontId="2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/>
    </xf>
    <xf numFmtId="176" fontId="2" fillId="0" borderId="0" xfId="95" applyFont="1" applyBorder="1" applyAlignment="1">
      <alignment horizontal="left"/>
    </xf>
    <xf numFmtId="176" fontId="14" fillId="0" borderId="0" xfId="95" applyFont="1" applyFill="1" applyBorder="1" applyAlignment="1">
      <alignment horizontal="left"/>
    </xf>
    <xf numFmtId="176" fontId="14" fillId="0" borderId="0" xfId="77" applyFont="1" applyAlignment="1">
      <alignment wrapText="1"/>
    </xf>
    <xf numFmtId="176" fontId="14" fillId="0" borderId="47" xfId="80" applyFont="1" applyFill="1" applyBorder="1" applyAlignment="1">
      <alignment horizontal="left"/>
    </xf>
    <xf numFmtId="37" fontId="14" fillId="8" borderId="47" xfId="77" applyNumberFormat="1" applyFont="1" applyFill="1" applyBorder="1" applyAlignment="1">
      <alignment horizontal="center" vertical="center"/>
    </xf>
    <xf numFmtId="37" fontId="2" fillId="0" borderId="0" xfId="77" applyNumberFormat="1" applyFont="1" applyAlignment="1">
      <alignment horizontal="center" vertical="center"/>
    </xf>
    <xf numFmtId="176" fontId="2" fillId="0" borderId="0" xfId="77" applyFont="1" applyFill="1" applyBorder="1"/>
    <xf numFmtId="37" fontId="14" fillId="0" borderId="0" xfId="77" applyNumberFormat="1" applyFont="1" applyFill="1" applyBorder="1" applyAlignment="1">
      <alignment horizontal="center" vertical="center"/>
    </xf>
    <xf numFmtId="176" fontId="2" fillId="0" borderId="0" xfId="77" applyFont="1" applyFill="1" applyBorder="1" applyAlignment="1">
      <alignment horizontal="center" vertical="center"/>
    </xf>
    <xf numFmtId="37" fontId="2" fillId="0" borderId="0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15" fillId="5" borderId="0" xfId="53" applyNumberFormat="1" applyFont="1" applyFill="1" applyBorder="1" applyAlignment="1">
      <alignment horizontal="center"/>
    </xf>
    <xf numFmtId="37" fontId="2" fillId="8" borderId="48" xfId="0" applyNumberFormat="1" applyFont="1" applyFill="1" applyBorder="1" applyAlignment="1">
      <alignment horizontal="center"/>
    </xf>
    <xf numFmtId="37" fontId="2" fillId="8" borderId="49" xfId="0" applyNumberFormat="1" applyFont="1" applyFill="1" applyBorder="1" applyAlignment="1">
      <alignment horizontal="center"/>
    </xf>
    <xf numFmtId="172" fontId="2" fillId="8" borderId="36" xfId="0" applyNumberFormat="1" applyFont="1" applyFill="1" applyBorder="1" applyAlignment="1">
      <alignment horizontal="center"/>
    </xf>
    <xf numFmtId="172" fontId="2" fillId="0" borderId="41" xfId="0" applyNumberFormat="1" applyFont="1" applyFill="1" applyBorder="1" applyAlignment="1">
      <alignment horizontal="center"/>
    </xf>
    <xf numFmtId="172" fontId="2" fillId="8" borderId="41" xfId="0" applyNumberFormat="1" applyFont="1" applyFill="1" applyBorder="1" applyAlignment="1">
      <alignment horizontal="center"/>
    </xf>
    <xf numFmtId="172" fontId="2" fillId="0" borderId="36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2" fillId="8" borderId="0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71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/>
    <xf numFmtId="0" fontId="0" fillId="0" borderId="0" xfId="0" applyFill="1" applyBorder="1"/>
    <xf numFmtId="0" fontId="2" fillId="8" borderId="50" xfId="0" applyFont="1" applyFill="1" applyBorder="1"/>
    <xf numFmtId="37" fontId="2" fillId="8" borderId="51" xfId="0" applyNumberFormat="1" applyFont="1" applyFill="1" applyBorder="1" applyAlignment="1">
      <alignment horizontal="center"/>
    </xf>
    <xf numFmtId="172" fontId="2" fillId="8" borderId="51" xfId="0" applyNumberFormat="1" applyFont="1" applyFill="1" applyBorder="1" applyAlignment="1">
      <alignment horizontal="center"/>
    </xf>
    <xf numFmtId="0" fontId="2" fillId="8" borderId="51" xfId="0" applyFont="1" applyFill="1" applyBorder="1"/>
    <xf numFmtId="0" fontId="14" fillId="5" borderId="52" xfId="0" applyFont="1" applyFill="1" applyBorder="1"/>
    <xf numFmtId="0" fontId="2" fillId="5" borderId="53" xfId="0" applyFont="1" applyFill="1" applyBorder="1"/>
    <xf numFmtId="0" fontId="14" fillId="0" borderId="53" xfId="0" applyFont="1" applyFill="1" applyBorder="1"/>
    <xf numFmtId="0" fontId="2" fillId="0" borderId="41" xfId="0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43" fontId="2" fillId="0" borderId="0" xfId="53" applyFont="1" applyBorder="1" applyAlignment="1">
      <alignment horizontal="center" vertical="center"/>
    </xf>
    <xf numFmtId="37" fontId="14" fillId="0" borderId="47" xfId="77" applyNumberFormat="1" applyFont="1" applyFill="1" applyBorder="1" applyAlignment="1">
      <alignment horizontal="center" vertical="center"/>
    </xf>
    <xf numFmtId="176" fontId="2" fillId="0" borderId="54" xfId="77" applyFont="1" applyFill="1" applyBorder="1"/>
    <xf numFmtId="176" fontId="2" fillId="8" borderId="55" xfId="77" applyFont="1" applyFill="1" applyBorder="1"/>
    <xf numFmtId="176" fontId="2" fillId="8" borderId="56" xfId="77" applyFont="1" applyFill="1" applyBorder="1"/>
    <xf numFmtId="176" fontId="2" fillId="0" borderId="55" xfId="77" applyFont="1" applyFill="1" applyBorder="1"/>
    <xf numFmtId="0" fontId="2" fillId="5" borderId="43" xfId="79" applyFont="1" applyFill="1" applyBorder="1" applyAlignment="1" applyProtection="1">
      <alignment horizontal="left" vertical="center" indent="1"/>
    </xf>
    <xf numFmtId="0" fontId="2" fillId="5" borderId="43" xfId="79" applyFont="1" applyFill="1" applyBorder="1" applyAlignment="1" applyProtection="1">
      <alignment horizontal="left" vertical="center" wrapText="1" indent="1"/>
    </xf>
    <xf numFmtId="0" fontId="14" fillId="5" borderId="43" xfId="79" applyFont="1" applyFill="1" applyBorder="1" applyAlignment="1" applyProtection="1">
      <alignment horizontal="left" vertical="center" indent="1"/>
    </xf>
    <xf numFmtId="0" fontId="2" fillId="5" borderId="43" xfId="79" applyFont="1" applyFill="1" applyBorder="1" applyAlignment="1" applyProtection="1">
      <alignment horizontal="left" vertical="center" indent="1"/>
      <protection locked="0"/>
    </xf>
    <xf numFmtId="0" fontId="14" fillId="5" borderId="57" xfId="79" applyFont="1" applyFill="1" applyBorder="1" applyAlignment="1" applyProtection="1">
      <alignment horizontal="left" vertical="center" indent="1"/>
    </xf>
    <xf numFmtId="37" fontId="15" fillId="8" borderId="58" xfId="0" applyNumberFormat="1" applyFont="1" applyFill="1" applyBorder="1" applyAlignment="1">
      <alignment horizontal="center"/>
    </xf>
    <xf numFmtId="38" fontId="15" fillId="8" borderId="23" xfId="0" applyNumberFormat="1" applyFont="1" applyFill="1" applyBorder="1" applyAlignment="1">
      <alignment horizontal="center" vertical="center" wrapText="1"/>
    </xf>
    <xf numFmtId="38" fontId="15" fillId="8" borderId="0" xfId="0" applyNumberFormat="1" applyFont="1" applyFill="1" applyBorder="1" applyAlignment="1">
      <alignment horizontal="center" vertical="center" wrapText="1"/>
    </xf>
    <xf numFmtId="39" fontId="15" fillId="0" borderId="47" xfId="0" applyNumberFormat="1" applyFont="1" applyFill="1" applyBorder="1" applyAlignment="1">
      <alignment horizontal="center"/>
    </xf>
    <xf numFmtId="38" fontId="15" fillId="8" borderId="25" xfId="0" applyNumberFormat="1" applyFont="1" applyFill="1" applyBorder="1" applyAlignment="1">
      <alignment horizontal="center" vertical="center" wrapText="1"/>
    </xf>
    <xf numFmtId="38" fontId="15" fillId="8" borderId="20" xfId="0" applyNumberFormat="1" applyFont="1" applyFill="1" applyBorder="1" applyAlignment="1">
      <alignment horizontal="center" vertical="center" wrapText="1"/>
    </xf>
    <xf numFmtId="2" fontId="15" fillId="8" borderId="26" xfId="0" applyNumberFormat="1" applyFont="1" applyFill="1" applyBorder="1" applyAlignment="1">
      <alignment horizontal="center"/>
    </xf>
    <xf numFmtId="37" fontId="14" fillId="8" borderId="59" xfId="0" applyNumberFormat="1" applyFont="1" applyFill="1" applyBorder="1" applyAlignment="1">
      <alignment horizontal="center"/>
    </xf>
    <xf numFmtId="37" fontId="14" fillId="8" borderId="59" xfId="54" applyNumberFormat="1" applyFont="1" applyFill="1" applyBorder="1" applyAlignment="1">
      <alignment horizontal="center"/>
    </xf>
    <xf numFmtId="37" fontId="14" fillId="5" borderId="9" xfId="53" applyNumberFormat="1" applyFont="1" applyFill="1" applyBorder="1" applyAlignment="1">
      <alignment horizontal="center"/>
    </xf>
    <xf numFmtId="37" fontId="15" fillId="5" borderId="24" xfId="0" applyNumberFormat="1" applyFont="1" applyFill="1" applyBorder="1" applyAlignment="1">
      <alignment horizontal="center" vertical="center"/>
    </xf>
    <xf numFmtId="0" fontId="17" fillId="0" borderId="0" xfId="0" applyFont="1"/>
    <xf numFmtId="0" fontId="2" fillId="0" borderId="38" xfId="0" applyFont="1" applyFill="1" applyBorder="1" applyAlignment="1">
      <alignment horizontal="center"/>
    </xf>
    <xf numFmtId="195" fontId="2" fillId="8" borderId="36" xfId="0" applyNumberFormat="1" applyFont="1" applyFill="1" applyBorder="1" applyAlignment="1">
      <alignment horizontal="center"/>
    </xf>
    <xf numFmtId="195" fontId="2" fillId="5" borderId="36" xfId="0" applyNumberFormat="1" applyFont="1" applyFill="1" applyBorder="1" applyAlignment="1">
      <alignment horizontal="center"/>
    </xf>
    <xf numFmtId="195" fontId="2" fillId="8" borderId="0" xfId="0" applyNumberFormat="1" applyFont="1" applyFill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0" fontId="15" fillId="5" borderId="0" xfId="0" applyFont="1" applyFill="1" applyBorder="1" applyAlignment="1">
      <alignment vertical="center" wrapText="1"/>
    </xf>
    <xf numFmtId="37" fontId="2" fillId="8" borderId="16" xfId="0" applyNumberFormat="1" applyFont="1" applyFill="1" applyBorder="1" applyAlignment="1">
      <alignment horizontal="center"/>
    </xf>
    <xf numFmtId="37" fontId="2" fillId="0" borderId="0" xfId="53" applyNumberFormat="1" applyFont="1" applyFill="1" applyBorder="1" applyAlignment="1">
      <alignment horizontal="center"/>
    </xf>
    <xf numFmtId="37" fontId="14" fillId="8" borderId="0" xfId="53" applyNumberFormat="1" applyFont="1" applyFill="1" applyBorder="1" applyAlignment="1">
      <alignment horizontal="center"/>
    </xf>
    <xf numFmtId="37" fontId="14" fillId="0" borderId="0" xfId="53" applyNumberFormat="1" applyFont="1" applyFill="1" applyBorder="1" applyAlignment="1">
      <alignment horizontal="center"/>
    </xf>
    <xf numFmtId="172" fontId="2" fillId="8" borderId="0" xfId="89" applyNumberFormat="1" applyFont="1" applyFill="1" applyBorder="1" applyAlignment="1">
      <alignment horizontal="center"/>
    </xf>
    <xf numFmtId="172" fontId="2" fillId="0" borderId="0" xfId="89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95" fontId="2" fillId="0" borderId="0" xfId="0" applyNumberFormat="1" applyFont="1" applyFill="1" applyBorder="1" applyAlignment="1">
      <alignment horizontal="center"/>
    </xf>
    <xf numFmtId="37" fontId="14" fillId="8" borderId="60" xfId="53" applyNumberFormat="1" applyFont="1" applyFill="1" applyBorder="1" applyAlignment="1">
      <alignment horizontal="center"/>
    </xf>
    <xf numFmtId="37" fontId="14" fillId="5" borderId="0" xfId="53" applyNumberFormat="1" applyFont="1" applyFill="1" applyBorder="1" applyAlignment="1">
      <alignment horizontal="center"/>
    </xf>
    <xf numFmtId="37" fontId="14" fillId="8" borderId="46" xfId="0" applyNumberFormat="1" applyFont="1" applyFill="1" applyBorder="1" applyAlignment="1">
      <alignment horizontal="center"/>
    </xf>
    <xf numFmtId="37" fontId="2" fillId="8" borderId="60" xfId="53" applyNumberFormat="1" applyFont="1" applyFill="1" applyBorder="1" applyAlignment="1">
      <alignment horizontal="center"/>
    </xf>
    <xf numFmtId="37" fontId="2" fillId="5" borderId="0" xfId="53" applyNumberFormat="1" applyFont="1" applyFill="1" applyBorder="1" applyAlignment="1">
      <alignment horizontal="center"/>
    </xf>
    <xf numFmtId="37" fontId="2" fillId="8" borderId="60" xfId="0" applyNumberFormat="1" applyFont="1" applyFill="1" applyBorder="1" applyAlignment="1">
      <alignment horizontal="center"/>
    </xf>
    <xf numFmtId="37" fontId="14" fillId="8" borderId="61" xfId="53" applyNumberFormat="1" applyFont="1" applyFill="1" applyBorder="1" applyAlignment="1">
      <alignment horizontal="center"/>
    </xf>
    <xf numFmtId="37" fontId="14" fillId="0" borderId="40" xfId="53" applyNumberFormat="1" applyFont="1" applyFill="1" applyBorder="1" applyAlignment="1">
      <alignment horizontal="center"/>
    </xf>
    <xf numFmtId="37" fontId="14" fillId="8" borderId="61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2" fillId="8" borderId="0" xfId="53" applyNumberFormat="1" applyFont="1" applyFill="1" applyBorder="1" applyAlignment="1">
      <alignment horizontal="center"/>
    </xf>
    <xf numFmtId="0" fontId="2" fillId="5" borderId="62" xfId="0" applyFont="1" applyFill="1" applyBorder="1"/>
    <xf numFmtId="0" fontId="2" fillId="5" borderId="47" xfId="0" applyFont="1" applyFill="1" applyBorder="1" applyAlignment="1">
      <alignment horizontal="center"/>
    </xf>
    <xf numFmtId="37" fontId="2" fillId="8" borderId="47" xfId="0" applyNumberFormat="1" applyFont="1" applyFill="1" applyBorder="1" applyAlignment="1">
      <alignment horizontal="center"/>
    </xf>
    <xf numFmtId="37" fontId="2" fillId="0" borderId="47" xfId="0" applyNumberFormat="1" applyFont="1" applyFill="1" applyBorder="1" applyAlignment="1">
      <alignment horizontal="center"/>
    </xf>
    <xf numFmtId="0" fontId="15" fillId="5" borderId="63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37" fontId="2" fillId="8" borderId="0" xfId="56" applyNumberFormat="1" applyFont="1" applyFill="1" applyBorder="1"/>
    <xf numFmtId="37" fontId="2" fillId="0" borderId="0" xfId="56" applyNumberFormat="1" applyFont="1" applyBorder="1"/>
    <xf numFmtId="37" fontId="2" fillId="8" borderId="0" xfId="55" applyNumberFormat="1" applyFont="1" applyFill="1"/>
    <xf numFmtId="0" fontId="14" fillId="0" borderId="0" xfId="93" applyFont="1" applyFill="1" applyBorder="1" applyAlignment="1">
      <alignment horizontal="left" vertical="center" wrapText="1"/>
    </xf>
    <xf numFmtId="0" fontId="2" fillId="0" borderId="0" xfId="80" applyNumberFormat="1" applyFont="1" applyFill="1" applyAlignment="1">
      <alignment horizontal="left"/>
    </xf>
    <xf numFmtId="208" fontId="2" fillId="8" borderId="34" xfId="56" quotePrefix="1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175" fontId="15" fillId="0" borderId="0" xfId="0" applyNumberFormat="1" applyFont="1" applyFill="1" applyBorder="1"/>
    <xf numFmtId="37" fontId="14" fillId="8" borderId="40" xfId="53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64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65" xfId="0" applyNumberFormat="1" applyFont="1" applyFill="1" applyBorder="1" applyAlignment="1">
      <alignment horizontal="center"/>
    </xf>
    <xf numFmtId="37" fontId="15" fillId="5" borderId="13" xfId="0" applyNumberFormat="1" applyFont="1" applyFill="1" applyBorder="1" applyAlignment="1">
      <alignment horizontal="center" vertical="center"/>
    </xf>
    <xf numFmtId="37" fontId="15" fillId="5" borderId="12" xfId="0" applyNumberFormat="1" applyFont="1" applyFill="1" applyBorder="1" applyAlignment="1">
      <alignment horizontal="center" vertical="center"/>
    </xf>
    <xf numFmtId="37" fontId="2" fillId="5" borderId="12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3" fontId="2" fillId="5" borderId="65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37" fontId="15" fillId="5" borderId="13" xfId="0" applyNumberFormat="1" applyFont="1" applyFill="1" applyBorder="1" applyAlignment="1">
      <alignment horizontal="center"/>
    </xf>
    <xf numFmtId="37" fontId="15" fillId="5" borderId="12" xfId="0" applyNumberFormat="1" applyFont="1" applyFill="1" applyBorder="1" applyAlignment="1">
      <alignment horizontal="center"/>
    </xf>
    <xf numFmtId="37" fontId="15" fillId="5" borderId="12" xfId="0" applyNumberFormat="1" applyFont="1" applyFill="1" applyBorder="1" applyAlignment="1">
      <alignment horizontal="center" vertical="center" wrapText="1"/>
    </xf>
    <xf numFmtId="37" fontId="2" fillId="5" borderId="16" xfId="0" applyNumberFormat="1" applyFont="1" applyFill="1" applyBorder="1" applyAlignment="1">
      <alignment horizontal="center"/>
    </xf>
    <xf numFmtId="0" fontId="15" fillId="5" borderId="66" xfId="0" applyFont="1" applyFill="1" applyBorder="1"/>
    <xf numFmtId="0" fontId="2" fillId="5" borderId="47" xfId="54" applyNumberFormat="1" applyFont="1" applyFill="1" applyBorder="1" applyAlignment="1" applyProtection="1">
      <alignment horizontal="left" vertical="center" wrapText="1"/>
      <protection locked="0"/>
    </xf>
    <xf numFmtId="37" fontId="2" fillId="8" borderId="67" xfId="0" applyNumberFormat="1" applyFont="1" applyFill="1" applyBorder="1" applyAlignment="1">
      <alignment horizontal="center"/>
    </xf>
    <xf numFmtId="37" fontId="2" fillId="5" borderId="47" xfId="0" applyNumberFormat="1" applyFont="1" applyFill="1" applyBorder="1" applyAlignment="1">
      <alignment horizontal="center"/>
    </xf>
    <xf numFmtId="170" fontId="14" fillId="0" borderId="0" xfId="54" applyNumberFormat="1" applyFont="1" applyFill="1" applyBorder="1" applyAlignment="1">
      <alignment horizontal="left" indent="1"/>
    </xf>
    <xf numFmtId="2" fontId="14" fillId="0" borderId="0" xfId="77" applyNumberFormat="1" applyFont="1" applyAlignment="1">
      <alignment horizontal="center"/>
    </xf>
    <xf numFmtId="176" fontId="2" fillId="0" borderId="0" xfId="77" applyFont="1" applyAlignment="1">
      <alignment horizontal="center"/>
    </xf>
    <xf numFmtId="39" fontId="14" fillId="0" borderId="0" xfId="77" applyNumberFormat="1" applyFont="1" applyAlignment="1">
      <alignment horizontal="center"/>
    </xf>
    <xf numFmtId="176" fontId="14" fillId="0" borderId="0" xfId="77" applyFont="1" applyAlignment="1">
      <alignment horizontal="center"/>
    </xf>
    <xf numFmtId="0" fontId="2" fillId="0" borderId="64" xfId="78" applyNumberFormat="1" applyFont="1" applyFill="1" applyBorder="1"/>
    <xf numFmtId="39" fontId="2" fillId="8" borderId="64" xfId="55" applyNumberFormat="1" applyFont="1" applyFill="1" applyBorder="1" applyAlignment="1">
      <alignment horizontal="center" vertical="center"/>
    </xf>
    <xf numFmtId="39" fontId="2" fillId="0" borderId="64" xfId="55" applyNumberFormat="1" applyFont="1" applyFill="1" applyBorder="1" applyAlignment="1">
      <alignment horizontal="center" vertical="center"/>
    </xf>
    <xf numFmtId="39" fontId="2" fillId="0" borderId="64" xfId="55" applyNumberFormat="1" applyFont="1" applyBorder="1" applyAlignment="1">
      <alignment horizontal="center" vertical="center"/>
    </xf>
    <xf numFmtId="176" fontId="14" fillId="0" borderId="64" xfId="77" applyFont="1" applyBorder="1"/>
    <xf numFmtId="37" fontId="14" fillId="8" borderId="64" xfId="55" applyNumberFormat="1" applyFont="1" applyFill="1" applyBorder="1" applyAlignment="1">
      <alignment horizontal="center" vertical="center"/>
    </xf>
    <xf numFmtId="37" fontId="14" fillId="0" borderId="64" xfId="55" applyNumberFormat="1" applyFont="1" applyFill="1" applyBorder="1" applyAlignment="1">
      <alignment horizontal="center" vertical="center"/>
    </xf>
    <xf numFmtId="37" fontId="14" fillId="0" borderId="64" xfId="55" applyNumberFormat="1" applyFont="1" applyBorder="1" applyAlignment="1">
      <alignment horizontal="center" vertic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172" fontId="17" fillId="8" borderId="49" xfId="0" applyNumberFormat="1" applyFont="1" applyFill="1" applyBorder="1" applyAlignment="1">
      <alignment horizontal="center"/>
    </xf>
    <xf numFmtId="172" fontId="17" fillId="0" borderId="0" xfId="0" applyNumberFormat="1" applyFont="1" applyFill="1" applyBorder="1" applyAlignment="1">
      <alignment horizontal="center"/>
    </xf>
    <xf numFmtId="172" fontId="17" fillId="8" borderId="0" xfId="0" applyNumberFormat="1" applyFont="1" applyFill="1" applyBorder="1" applyAlignment="1">
      <alignment horizontal="center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72" fontId="17" fillId="8" borderId="12" xfId="89" applyNumberFormat="1" applyFont="1" applyFill="1" applyBorder="1" applyAlignment="1">
      <alignment horizontal="center" vertical="center"/>
    </xf>
    <xf numFmtId="172" fontId="17" fillId="5" borderId="12" xfId="89" applyNumberFormat="1" applyFont="1" applyFill="1" applyBorder="1" applyAlignment="1">
      <alignment horizontal="center" vertical="center"/>
    </xf>
    <xf numFmtId="172" fontId="17" fillId="8" borderId="12" xfId="0" applyNumberFormat="1" applyFont="1" applyFill="1" applyBorder="1" applyAlignment="1">
      <alignment horizontal="center" vertical="center"/>
    </xf>
    <xf numFmtId="172" fontId="17" fillId="5" borderId="12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wrapText="1"/>
    </xf>
    <xf numFmtId="0" fontId="16" fillId="0" borderId="0" xfId="0" applyFont="1" applyFill="1" applyAlignment="1">
      <alignment horizontal="left" indent="1"/>
    </xf>
    <xf numFmtId="0" fontId="16" fillId="0" borderId="38" xfId="0" applyFont="1" applyFill="1" applyBorder="1" applyAlignment="1">
      <alignment horizontal="center"/>
    </xf>
    <xf numFmtId="172" fontId="16" fillId="8" borderId="36" xfId="90" applyNumberFormat="1" applyFont="1" applyFill="1" applyBorder="1" applyAlignment="1">
      <alignment horizontal="center"/>
    </xf>
    <xf numFmtId="172" fontId="16" fillId="5" borderId="36" xfId="90" applyNumberFormat="1" applyFont="1" applyFill="1" applyBorder="1" applyAlignment="1">
      <alignment horizontal="center"/>
    </xf>
    <xf numFmtId="172" fontId="16" fillId="8" borderId="0" xfId="90" applyNumberFormat="1" applyFont="1" applyFill="1" applyBorder="1" applyAlignment="1">
      <alignment horizontal="center"/>
    </xf>
    <xf numFmtId="0" fontId="15" fillId="0" borderId="21" xfId="0" applyFont="1" applyFill="1" applyBorder="1"/>
    <xf numFmtId="172" fontId="2" fillId="8" borderId="36" xfId="89" applyNumberFormat="1" applyFont="1" applyFill="1" applyBorder="1" applyAlignment="1">
      <alignment horizontal="center"/>
    </xf>
    <xf numFmtId="172" fontId="2" fillId="5" borderId="36" xfId="89" applyNumberFormat="1" applyFont="1" applyFill="1" applyBorder="1" applyAlignment="1">
      <alignment horizontal="center"/>
    </xf>
    <xf numFmtId="0" fontId="14" fillId="5" borderId="53" xfId="0" applyFont="1" applyFill="1" applyBorder="1"/>
    <xf numFmtId="0" fontId="16" fillId="5" borderId="68" xfId="0" applyFont="1" applyFill="1" applyBorder="1" applyAlignment="1">
      <alignment horizontal="left" indent="1"/>
    </xf>
    <xf numFmtId="0" fontId="16" fillId="5" borderId="69" xfId="0" applyFont="1" applyFill="1" applyBorder="1" applyAlignment="1">
      <alignment horizontal="center"/>
    </xf>
    <xf numFmtId="172" fontId="16" fillId="8" borderId="69" xfId="89" applyNumberFormat="1" applyFont="1" applyFill="1" applyBorder="1" applyAlignment="1">
      <alignment horizontal="center"/>
    </xf>
    <xf numFmtId="172" fontId="16" fillId="0" borderId="69" xfId="89" applyNumberFormat="1" applyFont="1" applyFill="1" applyBorder="1" applyAlignment="1">
      <alignment horizontal="center"/>
    </xf>
    <xf numFmtId="0" fontId="14" fillId="0" borderId="36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69" xfId="0" applyFont="1" applyFill="1" applyBorder="1"/>
    <xf numFmtId="0" fontId="2" fillId="5" borderId="70" xfId="0" applyFont="1" applyFill="1" applyBorder="1" applyAlignment="1">
      <alignment horizontal="center"/>
    </xf>
    <xf numFmtId="172" fontId="2" fillId="8" borderId="64" xfId="90" applyNumberFormat="1" applyFont="1" applyFill="1" applyBorder="1" applyAlignment="1">
      <alignment horizontal="center"/>
    </xf>
    <xf numFmtId="172" fontId="2" fillId="0" borderId="64" xfId="90" applyNumberFormat="1" applyFont="1" applyFill="1" applyBorder="1" applyAlignment="1">
      <alignment horizontal="center"/>
    </xf>
    <xf numFmtId="0" fontId="2" fillId="5" borderId="71" xfId="0" applyFont="1" applyFill="1" applyBorder="1"/>
    <xf numFmtId="0" fontId="2" fillId="5" borderId="64" xfId="0" applyFont="1" applyFill="1" applyBorder="1" applyAlignment="1">
      <alignment horizontal="center"/>
    </xf>
    <xf numFmtId="9" fontId="2" fillId="8" borderId="64" xfId="90" applyFont="1" applyFill="1" applyBorder="1" applyAlignment="1">
      <alignment horizontal="center"/>
    </xf>
    <xf numFmtId="9" fontId="2" fillId="0" borderId="64" xfId="90" applyFont="1" applyFill="1" applyBorder="1" applyAlignment="1">
      <alignment horizontal="center"/>
    </xf>
    <xf numFmtId="37" fontId="2" fillId="8" borderId="41" xfId="54" applyNumberFormat="1" applyFont="1" applyFill="1" applyBorder="1" applyAlignment="1">
      <alignment horizontal="center"/>
    </xf>
    <xf numFmtId="37" fontId="2" fillId="5" borderId="41" xfId="54" applyNumberFormat="1" applyFont="1" applyFill="1" applyBorder="1" applyAlignment="1">
      <alignment horizontal="center"/>
    </xf>
    <xf numFmtId="37" fontId="2" fillId="5" borderId="36" xfId="54" applyNumberFormat="1" applyFont="1" applyFill="1" applyBorder="1" applyAlignment="1">
      <alignment horizontal="center"/>
    </xf>
    <xf numFmtId="37" fontId="2" fillId="8" borderId="51" xfId="54" applyNumberFormat="1" applyFont="1" applyFill="1" applyBorder="1" applyAlignment="1">
      <alignment horizontal="center"/>
    </xf>
    <xf numFmtId="213" fontId="2" fillId="8" borderId="0" xfId="55" applyNumberFormat="1" applyFont="1" applyFill="1" applyBorder="1" applyAlignment="1">
      <alignment horizontal="center" vertical="center"/>
    </xf>
    <xf numFmtId="213" fontId="2" fillId="0" borderId="0" xfId="55" applyNumberFormat="1" applyFont="1" applyFill="1" applyBorder="1" applyAlignment="1">
      <alignment horizontal="center" vertical="center"/>
    </xf>
    <xf numFmtId="213" fontId="2" fillId="0" borderId="0" xfId="55" applyNumberFormat="1" applyFont="1" applyBorder="1" applyAlignment="1">
      <alignment horizontal="center" vertical="center"/>
    </xf>
    <xf numFmtId="213" fontId="2" fillId="8" borderId="0" xfId="77" applyNumberFormat="1" applyFont="1" applyFill="1" applyBorder="1" applyAlignment="1">
      <alignment horizontal="center" vertical="center"/>
    </xf>
    <xf numFmtId="213" fontId="2" fillId="0" borderId="0" xfId="77" applyNumberFormat="1" applyFont="1" applyFill="1" applyBorder="1" applyAlignment="1">
      <alignment horizontal="center" vertical="center"/>
    </xf>
    <xf numFmtId="37" fontId="0" fillId="0" borderId="0" xfId="0" applyNumberFormat="1" applyFill="1" applyAlignment="1">
      <alignment horizontal="center"/>
    </xf>
    <xf numFmtId="0" fontId="2" fillId="8" borderId="33" xfId="78" applyNumberFormat="1" applyFont="1" applyFill="1" applyBorder="1" applyAlignment="1">
      <alignment horizontal="center" vertical="center" wrapText="1"/>
    </xf>
    <xf numFmtId="0" fontId="2" fillId="8" borderId="72" xfId="78" applyNumberFormat="1" applyFont="1" applyFill="1" applyBorder="1" applyAlignment="1">
      <alignment horizontal="center" vertical="center" wrapText="1"/>
    </xf>
    <xf numFmtId="170" fontId="2" fillId="8" borderId="58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0" fontId="2" fillId="8" borderId="45" xfId="78" applyNumberFormat="1" applyFont="1" applyFill="1" applyBorder="1" applyAlignment="1" applyProtection="1">
      <alignment horizontal="center" vertical="center" wrapText="1"/>
    </xf>
    <xf numFmtId="0" fontId="2" fillId="8" borderId="73" xfId="78" applyNumberFormat="1" applyFont="1" applyFill="1" applyBorder="1" applyAlignment="1" applyProtection="1">
      <alignment horizontal="center" vertical="center" wrapText="1"/>
    </xf>
    <xf numFmtId="170" fontId="2" fillId="8" borderId="43" xfId="54" applyNumberFormat="1" applyFont="1" applyFill="1" applyBorder="1" applyAlignment="1">
      <alignment horizontal="center"/>
    </xf>
    <xf numFmtId="0" fontId="15" fillId="5" borderId="0" xfId="79" applyFont="1" applyFill="1" applyBorder="1" applyAlignment="1">
      <alignment horizontal="center" vertical="center"/>
    </xf>
    <xf numFmtId="0" fontId="15" fillId="8" borderId="22" xfId="79" applyFont="1" applyFill="1" applyBorder="1" applyAlignment="1">
      <alignment horizontal="center" vertical="center"/>
    </xf>
    <xf numFmtId="0" fontId="15" fillId="8" borderId="28" xfId="79" applyFont="1" applyFill="1" applyBorder="1" applyAlignment="1">
      <alignment horizontal="center" vertical="center"/>
    </xf>
    <xf numFmtId="0" fontId="15" fillId="8" borderId="29" xfId="79" applyFont="1" applyFill="1" applyBorder="1" applyAlignment="1">
      <alignment horizontal="center" vertical="center"/>
    </xf>
    <xf numFmtId="0" fontId="16" fillId="5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27" xfId="79" applyFont="1" applyFill="1" applyBorder="1" applyAlignment="1">
      <alignment horizontal="center" vertical="center" wrapText="1"/>
    </xf>
    <xf numFmtId="0" fontId="15" fillId="8" borderId="15" xfId="79" applyFont="1" applyFill="1" applyBorder="1" applyAlignment="1">
      <alignment horizontal="center" vertical="center" wrapText="1"/>
    </xf>
    <xf numFmtId="0" fontId="15" fillId="8" borderId="30" xfId="79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right" wrapText="1"/>
    </xf>
    <xf numFmtId="0" fontId="0" fillId="8" borderId="15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8" borderId="74" xfId="0" applyFont="1" applyFill="1" applyBorder="1" applyAlignment="1">
      <alignment horizontal="center" vertical="center" wrapText="1"/>
    </xf>
  </cellXfs>
  <cellStyles count="124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" xfId="89" builtinId="5"/>
    <cellStyle name="Percent 2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andard_Anpassen der Amortisation" xfId="92"/>
    <cellStyle name="Style 1" xfId="93"/>
    <cellStyle name="Style 1 2" xfId="94"/>
    <cellStyle name="Style 1 3" xfId="95"/>
    <cellStyle name="þ_x001d_ð·_x000c_æþ'_x000d_ßþU_x0001_Ø_x0005_ü_x0014__x0007__x0001__x0001_" xfId="96"/>
    <cellStyle name="Währung [0]_Compiling Utility Macros" xfId="97"/>
    <cellStyle name="Währung_Compiling Utility Macros" xfId="98"/>
    <cellStyle name="xuan" xfId="99"/>
    <cellStyle name=" [0.00]_ Att. 1- Cover" xfId="100"/>
    <cellStyle name="_ Att. 1- Cover" xfId="101"/>
    <cellStyle name="?_ Att. 1- Cover" xfId="102"/>
    <cellStyle name="똿뗦먛귟 [0.00]_PRODUCT DETAIL Q1" xfId="103"/>
    <cellStyle name="똿뗦먛귟_PRODUCT DETAIL Q1" xfId="104"/>
    <cellStyle name="믅됞 [0.00]_PRODUCT DETAIL Q1" xfId="105"/>
    <cellStyle name="믅됞_PRODUCT DETAIL Q1" xfId="106"/>
    <cellStyle name="백분율_95" xfId="107"/>
    <cellStyle name="뷭?_BOOKSHIP" xfId="108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14"/>
    <cellStyle name="千分位[0]_00Q3902REV.1" xfId="115"/>
    <cellStyle name="千分位_00Q3902REV.1" xfId="116"/>
    <cellStyle name="桁区切り [0.00]_7月5日提出（HZM）" xfId="117"/>
    <cellStyle name="桁区切り_08-00 NET Summary" xfId="118"/>
    <cellStyle name="標準_(A1)BOQ " xfId="119"/>
    <cellStyle name="貨幣 [0]_00Q3902REV.1" xfId="120"/>
    <cellStyle name="貨幣[0]_BRE" xfId="121"/>
    <cellStyle name="貨幣_00Q3902REV.1" xfId="122"/>
    <cellStyle name="非表示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Reconcilliati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Stock%20Section%20Highligh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data\Documents%20and%20Settings\Administrator\Desktop\Check_Repor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PA%20QR%20Folder/2010-11/Q1FY11%20-%20June/Report/Tables_Q1FY11_V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BITDA Reconcilation"/>
      <sheetName val="Mobility "/>
      <sheetName val="Infotel"/>
      <sheetName val="Fixed line"/>
      <sheetName val="Long distance"/>
      <sheetName val="Enterprise Business "/>
      <sheetName val="Others"/>
      <sheetName val="Finance cost"/>
      <sheetName val="Income tax "/>
      <sheetName val="Schedule of Other Costs"/>
      <sheetName val="Depreciation"/>
      <sheetName val="Outgoing"/>
      <sheetName val="Incoming"/>
      <sheetName val="Delhi"/>
      <sheetName val="MODEL"/>
      <sheetName val="Profile"/>
      <sheetName val="factor_sheet"/>
      <sheetName val="Pub Rts 1.5 Standalone"/>
      <sheetName val="Invested capital_VDF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Stock section"/>
      <sheetName val="Query Results ALL"/>
      <sheetName val="Cost assmpts"/>
      <sheetName val="Formulae"/>
      <sheetName val="Dels"/>
      <sheetName val="Parameters"/>
      <sheetName val="Del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Edit(01)"/>
      <sheetName val="MD5500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f"/>
      <sheetName val="Sheet1"/>
      <sheetName val="Sheet2"/>
      <sheetName val="Sheet3"/>
      <sheetName val="#REF"/>
      <sheetName val="currency"/>
      <sheetName val="KPIs"/>
      <sheetName val="Assumptions"/>
      <sheetName val="TOTAL"/>
      <sheetName val="AV"/>
      <sheetName val="currency (2)"/>
      <sheetName val="DLC sites"/>
      <sheetName val="SDH COST"/>
      <sheetName val="Other assumptions"/>
      <sheetName val="RSU lookups"/>
      <sheetName val="RSU sites"/>
      <sheetName val="DPR 31st march"/>
      <sheetName val="Performance Report"/>
      <sheetName val="2000"/>
      <sheetName val="ecommerce"/>
      <sheetName val="factor"/>
      <sheetName val="currency_(2)"/>
      <sheetName val="DLC_sites"/>
      <sheetName val="SDH_COST"/>
      <sheetName val="Other_assumptions"/>
      <sheetName val="RSU_lookups"/>
      <sheetName val="RSU_sites"/>
      <sheetName val="DPR_31st_march"/>
      <sheetName val="Performance_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SNAPSHOT-USD"/>
      <sheetName val="Consolidated P&amp;L Sum "/>
      <sheetName val="India &amp; SA P&amp;L Sum"/>
      <sheetName val="Africa P&amp;L Sum"/>
      <sheetName val="Others Africa P&amp;L Sum"/>
      <sheetName val="Consolidated BS Sum"/>
      <sheetName val="India &amp; SA BS Sum"/>
      <sheetName val="Africa BS Sum"/>
      <sheetName val="Others Africa BS Sum"/>
      <sheetName val="PL"/>
      <sheetName val="BS"/>
      <sheetName val="Cash Flow"/>
      <sheetName val="PL_India &amp; SA"/>
      <sheetName val="PL_Africa"/>
      <sheetName val="PL_Others"/>
      <sheetName val="BS_Segments"/>
      <sheetName val="2.1.1 FI - Mobile Services"/>
      <sheetName val="2.1.1KPI - Mobile Services"/>
      <sheetName val="2.1.2 FI - Telemedia"/>
      <sheetName val="2.1.2 KPI - Telemedia"/>
      <sheetName val="2.1.4 FI - Enterprise"/>
      <sheetName val="2.1.1KPI - Enterprise"/>
      <sheetName val="2.1.3 FI - Passive"/>
      <sheetName val="2.1.3 KPI - Passive"/>
      <sheetName val="2.1.4 KPI"/>
      <sheetName val="2.2 FI - Africa"/>
      <sheetName val="2.2 KPI - Africa"/>
      <sheetName val="2.3 FI - Others"/>
      <sheetName val="2.4.1"/>
      <sheetName val="2.4.2"/>
      <sheetName val="SFS 4.1"/>
      <sheetName val="SFS 4.1_Mobile"/>
      <sheetName val="SFS 4.1_Telemedia"/>
      <sheetName val="SFS 4.1_Enterprise"/>
      <sheetName val="SFS 4.1_Others"/>
      <sheetName val="SFS 4.1_Passive"/>
      <sheetName val="SFS 4.2"/>
      <sheetName val="SFS 4.3"/>
      <sheetName val="SFS 4.4"/>
      <sheetName val="SFS 4.5"/>
      <sheetName val="SFS 4.6"/>
      <sheetName val="SFS-schedule 2"/>
      <sheetName val="SFS- Schedule 3"/>
      <sheetName val="Ratios 5.1"/>
      <sheetName val="Ratios 5.2"/>
      <sheetName val="Reco Rev 8.1.1"/>
      <sheetName val="Reco EBITDA 8.1.2"/>
      <sheetName val="Reco PAT 8.1.3"/>
      <sheetName val="Reco BS 8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2"/>
  </cols>
  <sheetData>
    <row r="1" spans="1:5">
      <c r="A1" s="251"/>
      <c r="C1" s="14" t="s">
        <v>44</v>
      </c>
    </row>
    <row r="2" spans="1:5">
      <c r="C2" s="13" t="s">
        <v>143</v>
      </c>
    </row>
    <row r="6" spans="1:5">
      <c r="C6" s="17" t="s">
        <v>19</v>
      </c>
      <c r="E6" s="12" t="s">
        <v>20</v>
      </c>
    </row>
    <row r="7" spans="1:5">
      <c r="C7" s="18"/>
    </row>
    <row r="8" spans="1:5">
      <c r="C8" s="25" t="s">
        <v>23</v>
      </c>
    </row>
    <row r="9" spans="1:5" ht="5.0999999999999996" customHeight="1">
      <c r="C9" s="25"/>
    </row>
    <row r="10" spans="1:5">
      <c r="C10" s="15">
        <v>1</v>
      </c>
      <c r="E10" s="16" t="s">
        <v>170</v>
      </c>
    </row>
    <row r="11" spans="1:5">
      <c r="C11" s="15"/>
    </row>
    <row r="12" spans="1:5">
      <c r="C12" s="15">
        <v>2</v>
      </c>
      <c r="E12" s="16" t="s">
        <v>171</v>
      </c>
    </row>
    <row r="13" spans="1:5">
      <c r="C13" s="15"/>
    </row>
    <row r="14" spans="1:5">
      <c r="C14" s="15">
        <v>3</v>
      </c>
      <c r="E14" s="16" t="s">
        <v>172</v>
      </c>
    </row>
    <row r="15" spans="1:5">
      <c r="C15" s="15"/>
    </row>
    <row r="16" spans="1:5">
      <c r="C16" s="15">
        <v>4</v>
      </c>
      <c r="E16" s="16" t="s">
        <v>47</v>
      </c>
    </row>
    <row r="17" spans="3:5">
      <c r="C17" s="15"/>
    </row>
    <row r="18" spans="3:5">
      <c r="C18" s="15">
        <v>5</v>
      </c>
      <c r="E18" s="16" t="s">
        <v>190</v>
      </c>
    </row>
    <row r="19" spans="3:5">
      <c r="C19" s="15"/>
    </row>
    <row r="21" spans="3:5">
      <c r="C21" s="25" t="s">
        <v>24</v>
      </c>
    </row>
    <row r="22" spans="3:5" ht="5.0999999999999996" customHeight="1"/>
    <row r="23" spans="3:5">
      <c r="C23" s="15">
        <v>6</v>
      </c>
      <c r="E23" s="16" t="s">
        <v>25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75" right="0.75" top="1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view="pageBreakPreview" zoomScaleNormal="100" zoomScaleSheetLayoutView="100" workbookViewId="0"/>
  </sheetViews>
  <sheetFormatPr defaultRowHeight="11.25"/>
  <cols>
    <col min="1" max="1" width="9.140625" style="73"/>
    <col min="2" max="2" width="50.28515625" style="76" customWidth="1"/>
    <col min="3" max="3" width="10.7109375" style="84" customWidth="1"/>
    <col min="4" max="4" width="8.7109375" style="83" customWidth="1"/>
    <col min="5" max="5" width="8.7109375" style="96" customWidth="1"/>
    <col min="6" max="6" width="8.7109375" style="84" customWidth="1"/>
    <col min="7" max="7" width="8.7109375" style="96" customWidth="1"/>
    <col min="8" max="16384" width="9.140625" style="73"/>
  </cols>
  <sheetData>
    <row r="1" spans="1:12">
      <c r="A1" s="20" t="s">
        <v>20</v>
      </c>
      <c r="B1" s="72" t="s">
        <v>61</v>
      </c>
    </row>
    <row r="2" spans="1:12">
      <c r="C2" s="72"/>
      <c r="D2" s="72"/>
      <c r="E2" s="73"/>
      <c r="F2" s="74"/>
      <c r="G2" s="73"/>
    </row>
    <row r="3" spans="1:12">
      <c r="A3" s="312">
        <v>1</v>
      </c>
      <c r="B3" s="72" t="s">
        <v>174</v>
      </c>
      <c r="C3" s="72"/>
      <c r="D3" s="72"/>
      <c r="E3" s="73"/>
      <c r="F3" s="74"/>
      <c r="G3" s="73"/>
    </row>
    <row r="4" spans="1:12">
      <c r="A4" s="313"/>
      <c r="B4" s="72"/>
      <c r="C4" s="72"/>
      <c r="D4" s="72"/>
      <c r="E4" s="73"/>
      <c r="F4" s="74"/>
      <c r="G4" s="73"/>
    </row>
    <row r="5" spans="1:12">
      <c r="A5" s="314">
        <f>A3+0.01</f>
        <v>1.01</v>
      </c>
      <c r="B5" s="72" t="s">
        <v>239</v>
      </c>
      <c r="C5" s="72"/>
      <c r="D5" s="72"/>
      <c r="E5" s="73"/>
      <c r="F5" s="74"/>
      <c r="G5" s="73"/>
    </row>
    <row r="6" spans="1:12">
      <c r="A6" s="313"/>
      <c r="C6" s="74"/>
      <c r="D6" s="77"/>
      <c r="E6" s="78"/>
      <c r="F6" s="74"/>
      <c r="G6" s="78" t="s">
        <v>79</v>
      </c>
    </row>
    <row r="7" spans="1:12">
      <c r="A7" s="313"/>
      <c r="B7" s="369" t="s">
        <v>0</v>
      </c>
      <c r="C7" s="371" t="s">
        <v>1</v>
      </c>
      <c r="D7" s="372"/>
      <c r="E7" s="372"/>
      <c r="F7" s="372"/>
      <c r="G7" s="372"/>
    </row>
    <row r="8" spans="1:12" ht="11.25" customHeight="1">
      <c r="A8" s="313"/>
      <c r="B8" s="370"/>
      <c r="C8" s="79" t="s">
        <v>229</v>
      </c>
      <c r="D8" s="79" t="s">
        <v>215</v>
      </c>
      <c r="E8" s="79" t="s">
        <v>211</v>
      </c>
      <c r="F8" s="79" t="s">
        <v>216</v>
      </c>
      <c r="G8" s="79" t="s">
        <v>217</v>
      </c>
    </row>
    <row r="9" spans="1:12" ht="11.25" customHeight="1">
      <c r="A9" s="313"/>
      <c r="B9" s="80"/>
      <c r="C9" s="81"/>
      <c r="D9" s="81"/>
      <c r="E9" s="81"/>
      <c r="F9" s="81"/>
      <c r="G9" s="81"/>
    </row>
    <row r="10" spans="1:12">
      <c r="A10" s="313"/>
      <c r="B10" s="74" t="s">
        <v>232</v>
      </c>
      <c r="C10" s="82">
        <v>172698</v>
      </c>
      <c r="D10" s="83">
        <v>169749</v>
      </c>
      <c r="E10" s="82">
        <v>162930</v>
      </c>
      <c r="F10" s="84">
        <v>157721</v>
      </c>
      <c r="G10" s="82">
        <v>152311</v>
      </c>
      <c r="I10" s="279"/>
      <c r="J10" s="279"/>
      <c r="K10" s="279"/>
      <c r="L10" s="279"/>
    </row>
    <row r="11" spans="1:12" ht="3.75" customHeight="1">
      <c r="A11" s="313"/>
      <c r="B11" s="74"/>
      <c r="C11" s="82"/>
      <c r="E11" s="82"/>
      <c r="G11" s="82"/>
      <c r="I11" s="279"/>
      <c r="J11" s="279"/>
      <c r="K11" s="279"/>
      <c r="L11" s="279"/>
    </row>
    <row r="12" spans="1:12">
      <c r="A12" s="313"/>
      <c r="B12" s="74" t="s">
        <v>233</v>
      </c>
      <c r="C12" s="82">
        <v>66</v>
      </c>
      <c r="D12" s="83">
        <v>79</v>
      </c>
      <c r="E12" s="82">
        <v>112</v>
      </c>
      <c r="F12" s="84">
        <v>97</v>
      </c>
      <c r="G12" s="82">
        <v>8</v>
      </c>
      <c r="I12" s="279"/>
      <c r="J12" s="279"/>
      <c r="K12" s="279"/>
      <c r="L12" s="279"/>
    </row>
    <row r="13" spans="1:12" ht="6" customHeight="1">
      <c r="A13" s="313"/>
      <c r="B13" s="74"/>
      <c r="C13" s="82"/>
      <c r="E13" s="82"/>
      <c r="G13" s="82"/>
      <c r="I13" s="279"/>
      <c r="J13" s="279"/>
      <c r="K13" s="279"/>
      <c r="L13" s="279"/>
    </row>
    <row r="14" spans="1:12">
      <c r="A14" s="313"/>
      <c r="B14" s="74" t="s">
        <v>234</v>
      </c>
      <c r="C14" s="82">
        <v>-114613</v>
      </c>
      <c r="D14" s="83">
        <v>-112769</v>
      </c>
      <c r="E14" s="82">
        <v>-108212</v>
      </c>
      <c r="F14" s="84">
        <v>-107746</v>
      </c>
      <c r="G14" s="82">
        <v>-100941</v>
      </c>
      <c r="I14" s="279"/>
      <c r="J14" s="279"/>
      <c r="K14" s="279"/>
      <c r="L14" s="279"/>
    </row>
    <row r="15" spans="1:12" ht="6" customHeight="1">
      <c r="A15" s="313"/>
      <c r="B15" s="74"/>
      <c r="C15" s="82"/>
      <c r="E15" s="82"/>
      <c r="G15" s="82"/>
      <c r="I15" s="279"/>
      <c r="J15" s="279"/>
      <c r="K15" s="279"/>
      <c r="L15" s="279"/>
    </row>
    <row r="16" spans="1:12" hidden="1">
      <c r="A16" s="313"/>
      <c r="B16" s="74" t="s">
        <v>62</v>
      </c>
      <c r="C16" s="82">
        <v>0</v>
      </c>
      <c r="D16" s="83">
        <v>0</v>
      </c>
      <c r="E16" s="82">
        <v>0</v>
      </c>
      <c r="F16" s="84">
        <v>0</v>
      </c>
      <c r="G16" s="82">
        <v>0</v>
      </c>
      <c r="I16" s="279"/>
      <c r="J16" s="279"/>
      <c r="K16" s="279"/>
      <c r="L16" s="279"/>
    </row>
    <row r="17" spans="1:12" hidden="1">
      <c r="A17" s="313"/>
      <c r="B17" s="74"/>
      <c r="C17" s="82"/>
      <c r="E17" s="82"/>
      <c r="G17" s="82"/>
      <c r="I17" s="279"/>
      <c r="J17" s="279"/>
      <c r="K17" s="279"/>
      <c r="L17" s="279"/>
    </row>
    <row r="18" spans="1:12" ht="6" hidden="1" customHeight="1">
      <c r="A18" s="313"/>
      <c r="B18" s="74"/>
      <c r="C18" s="82"/>
      <c r="E18" s="82"/>
      <c r="G18" s="82"/>
      <c r="I18" s="279"/>
      <c r="J18" s="279"/>
      <c r="K18" s="279"/>
      <c r="L18" s="279"/>
    </row>
    <row r="19" spans="1:12">
      <c r="A19" s="313"/>
      <c r="B19" s="74" t="s">
        <v>235</v>
      </c>
      <c r="C19" s="82">
        <v>-31839</v>
      </c>
      <c r="D19" s="83">
        <v>-31314</v>
      </c>
      <c r="E19" s="82">
        <v>-29702</v>
      </c>
      <c r="F19" s="84">
        <v>-27107</v>
      </c>
      <c r="G19" s="82">
        <v>-25790</v>
      </c>
      <c r="I19" s="279"/>
      <c r="J19" s="279"/>
      <c r="K19" s="279"/>
      <c r="L19" s="279"/>
    </row>
    <row r="20" spans="1:12" hidden="1">
      <c r="A20" s="313"/>
      <c r="B20" s="74" t="s">
        <v>63</v>
      </c>
      <c r="C20" s="82"/>
      <c r="E20" s="82"/>
      <c r="G20" s="82"/>
      <c r="I20" s="279"/>
      <c r="J20" s="279"/>
      <c r="K20" s="279"/>
      <c r="L20" s="279"/>
    </row>
    <row r="21" spans="1:12" ht="6" customHeight="1">
      <c r="A21" s="313"/>
      <c r="B21" s="74"/>
      <c r="C21" s="82"/>
      <c r="E21" s="82"/>
      <c r="G21" s="82"/>
      <c r="I21" s="279"/>
      <c r="J21" s="279"/>
      <c r="K21" s="279"/>
      <c r="L21" s="279"/>
    </row>
    <row r="22" spans="1:12" s="89" customFormat="1">
      <c r="A22" s="315"/>
      <c r="B22" s="311" t="s">
        <v>64</v>
      </c>
      <c r="C22" s="86">
        <f>SUM(C10:C20)</f>
        <v>26312</v>
      </c>
      <c r="D22" s="87">
        <f>SUM(D10:D20)</f>
        <v>25745</v>
      </c>
      <c r="E22" s="86">
        <f>SUM(E10:E20)</f>
        <v>25128</v>
      </c>
      <c r="F22" s="88">
        <f>SUM(F10:F20)</f>
        <v>22965</v>
      </c>
      <c r="G22" s="86">
        <f>SUM(G10:G20)</f>
        <v>25588</v>
      </c>
      <c r="I22" s="279"/>
      <c r="J22" s="279"/>
      <c r="K22" s="279"/>
      <c r="L22" s="279"/>
    </row>
    <row r="23" spans="1:12" ht="6" customHeight="1">
      <c r="A23" s="313"/>
      <c r="B23" s="74"/>
      <c r="C23" s="82"/>
      <c r="E23" s="82"/>
      <c r="G23" s="82"/>
      <c r="I23" s="279"/>
      <c r="J23" s="279"/>
      <c r="K23" s="279"/>
      <c r="L23" s="279"/>
    </row>
    <row r="24" spans="1:12">
      <c r="A24" s="313"/>
      <c r="B24" s="74" t="s">
        <v>236</v>
      </c>
      <c r="C24" s="363">
        <v>0</v>
      </c>
      <c r="D24" s="364">
        <v>0</v>
      </c>
      <c r="E24" s="363">
        <v>0</v>
      </c>
      <c r="F24" s="365">
        <v>0</v>
      </c>
      <c r="G24" s="82">
        <v>-2</v>
      </c>
      <c r="I24" s="279"/>
      <c r="J24" s="279"/>
      <c r="K24" s="279"/>
      <c r="L24" s="279"/>
    </row>
    <row r="25" spans="1:12" hidden="1">
      <c r="A25" s="313"/>
      <c r="B25" s="74" t="s">
        <v>65</v>
      </c>
      <c r="C25" s="222">
        <v>0</v>
      </c>
      <c r="D25" s="223">
        <v>0</v>
      </c>
      <c r="E25" s="222">
        <v>0</v>
      </c>
      <c r="F25" s="224">
        <v>0</v>
      </c>
      <c r="G25" s="222">
        <v>0</v>
      </c>
      <c r="I25" s="279"/>
      <c r="J25" s="279"/>
      <c r="K25" s="279"/>
      <c r="L25" s="279"/>
    </row>
    <row r="26" spans="1:12" hidden="1">
      <c r="A26" s="313"/>
      <c r="B26" s="74" t="s">
        <v>62</v>
      </c>
      <c r="C26" s="82"/>
      <c r="E26" s="82"/>
      <c r="G26" s="82"/>
      <c r="I26" s="279"/>
      <c r="J26" s="279"/>
      <c r="K26" s="279"/>
      <c r="L26" s="279"/>
    </row>
    <row r="27" spans="1:12" hidden="1">
      <c r="A27" s="313"/>
      <c r="B27" s="74" t="s">
        <v>66</v>
      </c>
      <c r="C27" s="82"/>
      <c r="E27" s="82"/>
      <c r="G27" s="82"/>
      <c r="I27" s="279"/>
      <c r="J27" s="279"/>
      <c r="K27" s="279"/>
      <c r="L27" s="279"/>
    </row>
    <row r="28" spans="1:12" ht="6" customHeight="1">
      <c r="A28" s="313"/>
      <c r="B28" s="74"/>
      <c r="C28" s="82"/>
      <c r="E28" s="82"/>
      <c r="G28" s="82"/>
      <c r="I28" s="279"/>
      <c r="J28" s="279"/>
      <c r="K28" s="279"/>
      <c r="L28" s="279"/>
    </row>
    <row r="29" spans="1:12" s="89" customFormat="1">
      <c r="A29" s="315"/>
      <c r="B29" s="311" t="s">
        <v>67</v>
      </c>
      <c r="C29" s="86">
        <f>SUM(C22:C27)</f>
        <v>26312</v>
      </c>
      <c r="D29" s="87">
        <f>SUM(D22:D27)</f>
        <v>25745</v>
      </c>
      <c r="E29" s="86">
        <f>SUM(E22:E27)</f>
        <v>25128</v>
      </c>
      <c r="F29" s="88">
        <f>SUM(F22:F27)</f>
        <v>22965</v>
      </c>
      <c r="G29" s="86">
        <f>SUM(G22:G27)</f>
        <v>25586</v>
      </c>
      <c r="I29" s="279"/>
      <c r="J29" s="279"/>
      <c r="K29" s="279"/>
      <c r="L29" s="279"/>
    </row>
    <row r="30" spans="1:12" ht="6" customHeight="1">
      <c r="A30" s="313"/>
      <c r="B30" s="74"/>
      <c r="C30" s="82"/>
      <c r="E30" s="82"/>
      <c r="G30" s="82"/>
      <c r="I30" s="279"/>
      <c r="J30" s="279"/>
      <c r="K30" s="279"/>
      <c r="L30" s="279"/>
    </row>
    <row r="31" spans="1:12">
      <c r="A31" s="313"/>
      <c r="B31" s="74" t="s">
        <v>14</v>
      </c>
      <c r="C31" s="82">
        <v>2480</v>
      </c>
      <c r="D31" s="83">
        <v>696</v>
      </c>
      <c r="E31" s="82">
        <v>428</v>
      </c>
      <c r="F31" s="84">
        <v>386</v>
      </c>
      <c r="G31" s="82">
        <v>2939</v>
      </c>
      <c r="I31" s="279"/>
      <c r="J31" s="279"/>
      <c r="K31" s="279"/>
      <c r="L31" s="279"/>
    </row>
    <row r="32" spans="1:12">
      <c r="A32" s="313"/>
      <c r="B32" s="74" t="s">
        <v>237</v>
      </c>
      <c r="C32" s="82">
        <v>-13666</v>
      </c>
      <c r="D32" s="83">
        <v>-9246</v>
      </c>
      <c r="E32" s="82">
        <v>-7254</v>
      </c>
      <c r="F32" s="84">
        <v>-7856</v>
      </c>
      <c r="G32" s="82">
        <v>-6258</v>
      </c>
      <c r="I32" s="279"/>
      <c r="J32" s="279"/>
      <c r="K32" s="279"/>
      <c r="L32" s="279"/>
    </row>
    <row r="33" spans="1:12" ht="6" customHeight="1">
      <c r="A33" s="313"/>
      <c r="B33" s="74"/>
      <c r="C33" s="82"/>
      <c r="E33" s="82"/>
      <c r="G33" s="82"/>
      <c r="I33" s="279"/>
      <c r="J33" s="279"/>
      <c r="K33" s="279"/>
      <c r="L33" s="279"/>
    </row>
    <row r="34" spans="1:12" s="89" customFormat="1">
      <c r="A34" s="315"/>
      <c r="B34" s="311" t="s">
        <v>68</v>
      </c>
      <c r="C34" s="86">
        <f>SUM(C29:C32)</f>
        <v>15126</v>
      </c>
      <c r="D34" s="87">
        <f>SUM(D29:D32)</f>
        <v>17195</v>
      </c>
      <c r="E34" s="86">
        <f>SUM(E29:E32)</f>
        <v>18302</v>
      </c>
      <c r="F34" s="88">
        <f>SUM(F29:F32)</f>
        <v>15495</v>
      </c>
      <c r="G34" s="86">
        <f>SUM(G29:G32)</f>
        <v>22267</v>
      </c>
      <c r="I34" s="279"/>
      <c r="J34" s="279"/>
      <c r="K34" s="279"/>
      <c r="L34" s="279"/>
    </row>
    <row r="35" spans="1:12" ht="6" customHeight="1">
      <c r="A35" s="313"/>
      <c r="B35" s="74"/>
      <c r="C35" s="82"/>
      <c r="E35" s="82"/>
      <c r="G35" s="82"/>
      <c r="I35" s="279"/>
      <c r="J35" s="279"/>
      <c r="K35" s="279"/>
      <c r="L35" s="279"/>
    </row>
    <row r="36" spans="1:12">
      <c r="A36" s="313"/>
      <c r="B36" s="74" t="s">
        <v>238</v>
      </c>
      <c r="C36" s="82">
        <v>-4900</v>
      </c>
      <c r="D36" s="83">
        <v>-5141</v>
      </c>
      <c r="E36" s="82">
        <v>-4996</v>
      </c>
      <c r="F36" s="84">
        <v>-3366</v>
      </c>
      <c r="G36" s="82">
        <v>-5678</v>
      </c>
      <c r="I36" s="279"/>
      <c r="J36" s="279"/>
      <c r="K36" s="279"/>
      <c r="L36" s="279"/>
    </row>
    <row r="37" spans="1:12" ht="6" customHeight="1">
      <c r="A37" s="313"/>
      <c r="B37" s="74"/>
      <c r="C37" s="82"/>
      <c r="E37" s="82"/>
      <c r="G37" s="82"/>
      <c r="I37" s="279"/>
      <c r="J37" s="279"/>
      <c r="K37" s="279"/>
      <c r="L37" s="279"/>
    </row>
    <row r="38" spans="1:12" s="89" customFormat="1">
      <c r="A38" s="315"/>
      <c r="B38" s="311" t="s">
        <v>69</v>
      </c>
      <c r="C38" s="86">
        <f>SUM(C34:C36)</f>
        <v>10226</v>
      </c>
      <c r="D38" s="87">
        <f>SUM(D34:D36)</f>
        <v>12054</v>
      </c>
      <c r="E38" s="86">
        <f>SUM(E34:E36)</f>
        <v>13306</v>
      </c>
      <c r="F38" s="88">
        <f>SUM(F34:F36)</f>
        <v>12129</v>
      </c>
      <c r="G38" s="86">
        <f>SUM(G34:G36)</f>
        <v>16589</v>
      </c>
      <c r="I38" s="279"/>
      <c r="J38" s="279"/>
      <c r="K38" s="279"/>
      <c r="L38" s="279"/>
    </row>
    <row r="39" spans="1:12" ht="6" customHeight="1">
      <c r="A39" s="313"/>
      <c r="B39" s="74"/>
      <c r="C39" s="82"/>
      <c r="E39" s="82"/>
      <c r="G39" s="82"/>
      <c r="I39" s="279"/>
      <c r="J39" s="279"/>
      <c r="K39" s="279"/>
      <c r="L39" s="279"/>
    </row>
    <row r="40" spans="1:12" ht="6" customHeight="1">
      <c r="A40" s="313"/>
      <c r="B40" s="74"/>
      <c r="C40" s="82"/>
      <c r="E40" s="82"/>
      <c r="G40" s="82"/>
      <c r="I40" s="279"/>
      <c r="J40" s="279"/>
      <c r="K40" s="279"/>
      <c r="L40" s="279"/>
    </row>
    <row r="41" spans="1:12">
      <c r="A41" s="313"/>
      <c r="B41" s="85" t="s">
        <v>71</v>
      </c>
      <c r="C41" s="82"/>
      <c r="E41" s="82"/>
      <c r="G41" s="82"/>
      <c r="I41" s="279"/>
      <c r="J41" s="279"/>
      <c r="K41" s="279"/>
      <c r="L41" s="279"/>
    </row>
    <row r="42" spans="1:12">
      <c r="A42" s="313"/>
      <c r="B42" s="85" t="s">
        <v>72</v>
      </c>
      <c r="C42" s="86">
        <v>10270</v>
      </c>
      <c r="D42" s="87">
        <v>12152</v>
      </c>
      <c r="E42" s="86">
        <v>14007</v>
      </c>
      <c r="F42" s="88">
        <v>13033</v>
      </c>
      <c r="G42" s="86">
        <v>16612</v>
      </c>
      <c r="I42" s="279"/>
      <c r="J42" s="279"/>
      <c r="K42" s="279"/>
      <c r="L42" s="279"/>
    </row>
    <row r="43" spans="1:12">
      <c r="A43" s="313"/>
      <c r="B43" s="77" t="s">
        <v>73</v>
      </c>
      <c r="C43" s="82">
        <v>-44</v>
      </c>
      <c r="D43" s="83">
        <v>-98</v>
      </c>
      <c r="E43" s="82">
        <v>-701</v>
      </c>
      <c r="F43" s="84">
        <v>-904</v>
      </c>
      <c r="G43" s="82">
        <v>-23</v>
      </c>
      <c r="I43" s="279"/>
      <c r="J43" s="279"/>
      <c r="K43" s="279"/>
      <c r="L43" s="279"/>
    </row>
    <row r="44" spans="1:12">
      <c r="A44" s="313"/>
      <c r="B44" s="77" t="s">
        <v>74</v>
      </c>
      <c r="C44" s="82">
        <f>SUM(C42:C43)</f>
        <v>10226</v>
      </c>
      <c r="D44" s="83">
        <f>SUM(D42:D43)</f>
        <v>12054</v>
      </c>
      <c r="E44" s="82">
        <f>SUM(E42:E43)</f>
        <v>13306</v>
      </c>
      <c r="F44" s="84">
        <f>SUM(F42:F43)</f>
        <v>12129</v>
      </c>
      <c r="G44" s="82">
        <f>SUM(G42:G43)</f>
        <v>16589</v>
      </c>
      <c r="I44" s="279"/>
      <c r="J44" s="279"/>
      <c r="K44" s="279"/>
      <c r="L44" s="279"/>
    </row>
    <row r="45" spans="1:12" ht="6" customHeight="1">
      <c r="A45" s="313"/>
      <c r="B45" s="90"/>
      <c r="C45" s="82"/>
      <c r="E45" s="82"/>
      <c r="G45" s="82"/>
      <c r="I45" s="279"/>
      <c r="J45" s="279"/>
      <c r="K45" s="279"/>
      <c r="L45" s="279"/>
    </row>
    <row r="46" spans="1:12">
      <c r="A46" s="313"/>
      <c r="B46" s="91" t="s">
        <v>76</v>
      </c>
      <c r="C46" s="82"/>
      <c r="E46" s="82"/>
      <c r="G46" s="82"/>
      <c r="I46" s="279"/>
      <c r="J46" s="279"/>
      <c r="K46" s="279"/>
      <c r="L46" s="279"/>
    </row>
    <row r="47" spans="1:12">
      <c r="A47" s="313"/>
      <c r="B47" s="92" t="s">
        <v>77</v>
      </c>
      <c r="C47" s="93">
        <v>2.7066537320726898</v>
      </c>
      <c r="D47" s="94">
        <v>3.2027068607884974</v>
      </c>
      <c r="E47" s="93">
        <v>3.6908881456873832</v>
      </c>
      <c r="F47" s="95">
        <v>3.4348326329109775</v>
      </c>
      <c r="G47" s="93">
        <v>4.3780194469852818</v>
      </c>
      <c r="I47" s="279"/>
      <c r="J47" s="279"/>
      <c r="K47" s="279"/>
      <c r="L47" s="279"/>
    </row>
    <row r="48" spans="1:12">
      <c r="A48" s="313"/>
      <c r="B48" s="316" t="s">
        <v>78</v>
      </c>
      <c r="C48" s="317">
        <v>2.706134223508792</v>
      </c>
      <c r="D48" s="318">
        <v>3.201578926610452</v>
      </c>
      <c r="E48" s="317">
        <v>3.6905719675724469</v>
      </c>
      <c r="F48" s="319">
        <v>3.4345457255271268</v>
      </c>
      <c r="G48" s="317">
        <v>4.3775384671998516</v>
      </c>
      <c r="I48" s="279"/>
      <c r="J48" s="279"/>
      <c r="K48" s="279"/>
      <c r="L48" s="279"/>
    </row>
    <row r="49" spans="1:7">
      <c r="A49" s="313"/>
    </row>
    <row r="50" spans="1:7">
      <c r="A50" s="313"/>
    </row>
    <row r="51" spans="1:7">
      <c r="A51" s="314">
        <f>A5+0.01</f>
        <v>1.02</v>
      </c>
      <c r="B51" s="72" t="s">
        <v>240</v>
      </c>
    </row>
    <row r="53" spans="1:7">
      <c r="C53" s="74"/>
      <c r="D53" s="77"/>
      <c r="E53" s="78"/>
      <c r="F53" s="74"/>
      <c r="G53" s="78" t="s">
        <v>79</v>
      </c>
    </row>
    <row r="54" spans="1:7">
      <c r="B54" s="369" t="s">
        <v>0</v>
      </c>
      <c r="C54" s="371" t="s">
        <v>1</v>
      </c>
      <c r="D54" s="372"/>
      <c r="E54" s="372"/>
      <c r="F54" s="372"/>
      <c r="G54" s="372"/>
    </row>
    <row r="55" spans="1:7">
      <c r="B55" s="370"/>
      <c r="C55" s="79" t="s">
        <v>229</v>
      </c>
      <c r="D55" s="79" t="s">
        <v>215</v>
      </c>
      <c r="E55" s="79" t="s">
        <v>211</v>
      </c>
      <c r="F55" s="79" t="s">
        <v>216</v>
      </c>
      <c r="G55" s="79" t="s">
        <v>217</v>
      </c>
    </row>
    <row r="56" spans="1:7">
      <c r="B56" s="80"/>
      <c r="C56" s="81"/>
      <c r="D56" s="81"/>
      <c r="E56" s="81"/>
      <c r="F56" s="81"/>
      <c r="G56" s="81"/>
    </row>
    <row r="57" spans="1:7">
      <c r="B57" s="76" t="s">
        <v>69</v>
      </c>
      <c r="C57" s="82">
        <f>C38</f>
        <v>10226</v>
      </c>
      <c r="D57" s="83">
        <f>D38</f>
        <v>12054</v>
      </c>
      <c r="E57" s="82">
        <f>E38</f>
        <v>13306</v>
      </c>
      <c r="F57" s="84">
        <f>F38</f>
        <v>12129</v>
      </c>
      <c r="G57" s="82">
        <f>G38</f>
        <v>16589</v>
      </c>
    </row>
    <row r="58" spans="1:7" ht="5.25" customHeight="1">
      <c r="C58" s="82"/>
      <c r="E58" s="82"/>
      <c r="G58" s="82"/>
    </row>
    <row r="59" spans="1:7">
      <c r="B59" s="76" t="s">
        <v>241</v>
      </c>
      <c r="C59" s="82">
        <v>-20167.183657000001</v>
      </c>
      <c r="D59" s="83">
        <v>-1180.6048820000001</v>
      </c>
      <c r="E59" s="82">
        <v>6470.1887299999999</v>
      </c>
      <c r="F59" s="84">
        <v>-3424.6508889650286</v>
      </c>
      <c r="G59" s="82">
        <v>13819.19244104921</v>
      </c>
    </row>
    <row r="60" spans="1:7" ht="5.25" customHeight="1">
      <c r="C60" s="82"/>
      <c r="E60" s="82"/>
      <c r="G60" s="82"/>
    </row>
    <row r="61" spans="1:7">
      <c r="B61" s="75" t="s">
        <v>70</v>
      </c>
      <c r="C61" s="86">
        <f>C57+C59</f>
        <v>-9941.1836570000014</v>
      </c>
      <c r="D61" s="87">
        <f>D57+D59</f>
        <v>10873.395118</v>
      </c>
      <c r="E61" s="86">
        <f>E57+E59</f>
        <v>19776.188730000002</v>
      </c>
      <c r="F61" s="88">
        <f>F57+F59</f>
        <v>8704.3491110349714</v>
      </c>
      <c r="G61" s="86">
        <f>G57+G59</f>
        <v>30408.19244104921</v>
      </c>
    </row>
    <row r="62" spans="1:7" ht="5.25" customHeight="1">
      <c r="C62" s="82"/>
      <c r="E62" s="82"/>
      <c r="G62" s="82"/>
    </row>
    <row r="63" spans="1:7">
      <c r="B63" s="75" t="s">
        <v>75</v>
      </c>
      <c r="C63" s="82"/>
      <c r="E63" s="82"/>
      <c r="G63" s="82"/>
    </row>
    <row r="64" spans="1:7" ht="5.25" customHeight="1">
      <c r="C64" s="82"/>
      <c r="E64" s="82"/>
      <c r="G64" s="82"/>
    </row>
    <row r="65" spans="2:7">
      <c r="B65" s="75" t="s">
        <v>72</v>
      </c>
      <c r="C65" s="86">
        <v>-9886</v>
      </c>
      <c r="D65" s="87">
        <v>10931</v>
      </c>
      <c r="E65" s="86">
        <v>20610</v>
      </c>
      <c r="F65" s="88">
        <v>9699</v>
      </c>
      <c r="G65" s="86">
        <v>30711.582709000002</v>
      </c>
    </row>
    <row r="66" spans="2:7" ht="5.25" customHeight="1">
      <c r="C66" s="82"/>
      <c r="E66" s="82"/>
      <c r="G66" s="82"/>
    </row>
    <row r="67" spans="2:7">
      <c r="B67" s="76" t="s">
        <v>73</v>
      </c>
      <c r="C67" s="82">
        <v>-55.183657000000039</v>
      </c>
      <c r="D67" s="83">
        <v>-57.604881999999975</v>
      </c>
      <c r="E67" s="82">
        <v>-833.81126999999992</v>
      </c>
      <c r="F67" s="84">
        <v>-994.6508889650288</v>
      </c>
      <c r="G67" s="82">
        <v>-303.39026795079008</v>
      </c>
    </row>
    <row r="68" spans="2:7" ht="5.25" customHeight="1">
      <c r="C68" s="82"/>
      <c r="E68" s="82"/>
      <c r="G68" s="82"/>
    </row>
    <row r="69" spans="2:7">
      <c r="B69" s="320" t="s">
        <v>242</v>
      </c>
      <c r="C69" s="321">
        <f>C65+C67</f>
        <v>-9941.1836569999996</v>
      </c>
      <c r="D69" s="322">
        <f>D65+D67</f>
        <v>10873.395118</v>
      </c>
      <c r="E69" s="321">
        <f>E65+E67</f>
        <v>19776.188730000002</v>
      </c>
      <c r="F69" s="323">
        <f>F65+F67</f>
        <v>8704.3491110349714</v>
      </c>
      <c r="G69" s="321">
        <f>G65+G67</f>
        <v>30408.192441049214</v>
      </c>
    </row>
    <row r="70" spans="2:7" ht="5.25" customHeight="1"/>
  </sheetData>
  <mergeCells count="4">
    <mergeCell ref="B7:B8"/>
    <mergeCell ref="C7:G7"/>
    <mergeCell ref="B54:B55"/>
    <mergeCell ref="C54:G54"/>
  </mergeCells>
  <hyperlinks>
    <hyperlink ref="A1" location="Cover!E6" display="INDEX"/>
  </hyperlinks>
  <pageMargins left="0.75" right="0.75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BreakPreview" zoomScaleNormal="100" zoomScaleSheetLayoutView="100" workbookViewId="0"/>
  </sheetViews>
  <sheetFormatPr defaultRowHeight="11.25"/>
  <cols>
    <col min="1" max="1" width="9.140625" style="73"/>
    <col min="2" max="2" width="41.140625" style="76" customWidth="1"/>
    <col min="3" max="5" width="8.7109375" style="97" customWidth="1"/>
    <col min="6" max="6" width="10.7109375" style="73" customWidth="1"/>
    <col min="7" max="7" width="9.85546875" style="73" customWidth="1"/>
    <col min="8" max="16384" width="9.140625" style="73"/>
  </cols>
  <sheetData>
    <row r="1" spans="1:13">
      <c r="A1" s="20" t="s">
        <v>20</v>
      </c>
      <c r="B1" s="72" t="s">
        <v>61</v>
      </c>
    </row>
    <row r="3" spans="1:13">
      <c r="A3" s="312">
        <v>2</v>
      </c>
      <c r="B3" s="72" t="s">
        <v>173</v>
      </c>
    </row>
    <row r="4" spans="1:13">
      <c r="B4" s="72"/>
    </row>
    <row r="5" spans="1:13" ht="10.5" customHeight="1">
      <c r="B5" s="75"/>
    </row>
    <row r="6" spans="1:13">
      <c r="B6" s="75"/>
      <c r="C6" s="78"/>
      <c r="G6" s="78" t="s">
        <v>79</v>
      </c>
    </row>
    <row r="7" spans="1:13" ht="10.5" customHeight="1">
      <c r="B7" s="373" t="s">
        <v>0</v>
      </c>
      <c r="C7" s="98" t="s">
        <v>3</v>
      </c>
      <c r="D7" s="98" t="s">
        <v>3</v>
      </c>
      <c r="E7" s="98" t="s">
        <v>3</v>
      </c>
      <c r="F7" s="98" t="s">
        <v>3</v>
      </c>
      <c r="G7" s="98" t="s">
        <v>3</v>
      </c>
    </row>
    <row r="8" spans="1:13" ht="10.5" customHeight="1">
      <c r="B8" s="374"/>
      <c r="C8" s="288" t="s">
        <v>229</v>
      </c>
      <c r="D8" s="288" t="s">
        <v>215</v>
      </c>
      <c r="E8" s="288" t="s">
        <v>211</v>
      </c>
      <c r="F8" s="288" t="s">
        <v>216</v>
      </c>
      <c r="G8" s="288" t="s">
        <v>217</v>
      </c>
    </row>
    <row r="9" spans="1:13">
      <c r="B9" s="99" t="s">
        <v>80</v>
      </c>
      <c r="C9" s="100"/>
      <c r="E9" s="100"/>
      <c r="G9" s="101"/>
    </row>
    <row r="10" spans="1:13" ht="2.25" customHeight="1">
      <c r="B10" s="97"/>
      <c r="C10" s="100"/>
      <c r="E10" s="100"/>
      <c r="G10" s="101"/>
    </row>
    <row r="11" spans="1:13">
      <c r="B11" s="102" t="s">
        <v>81</v>
      </c>
      <c r="C11" s="100"/>
      <c r="E11" s="100"/>
      <c r="G11" s="101"/>
    </row>
    <row r="12" spans="1:13">
      <c r="B12" s="97" t="s">
        <v>82</v>
      </c>
      <c r="C12" s="100">
        <v>680945.53318991</v>
      </c>
      <c r="D12" s="97">
        <v>653797.4</v>
      </c>
      <c r="E12" s="100">
        <v>651426</v>
      </c>
      <c r="F12" s="103">
        <v>632907</v>
      </c>
      <c r="G12" s="104">
        <v>613486</v>
      </c>
      <c r="J12" s="279"/>
      <c r="K12" s="279"/>
      <c r="L12" s="279"/>
      <c r="M12" s="279"/>
    </row>
    <row r="13" spans="1:13">
      <c r="B13" s="97" t="s">
        <v>83</v>
      </c>
      <c r="C13" s="100">
        <v>648938.85695270007</v>
      </c>
      <c r="D13" s="97">
        <v>633583</v>
      </c>
      <c r="E13" s="100">
        <v>637317</v>
      </c>
      <c r="F13" s="103">
        <v>634224</v>
      </c>
      <c r="G13" s="104">
        <v>638704</v>
      </c>
      <c r="J13" s="279"/>
      <c r="K13" s="279"/>
      <c r="L13" s="279"/>
      <c r="M13" s="279"/>
    </row>
    <row r="14" spans="1:13" hidden="1">
      <c r="B14" s="97" t="s">
        <v>84</v>
      </c>
      <c r="C14" s="283">
        <v>0</v>
      </c>
      <c r="D14" s="284">
        <v>0</v>
      </c>
      <c r="E14" s="283">
        <v>0</v>
      </c>
      <c r="F14" s="284">
        <v>0</v>
      </c>
      <c r="G14" s="104">
        <v>0</v>
      </c>
      <c r="J14" s="279"/>
      <c r="K14" s="279"/>
      <c r="L14" s="279"/>
      <c r="M14" s="279"/>
    </row>
    <row r="15" spans="1:13" s="97" customFormat="1">
      <c r="B15" s="97" t="s">
        <v>85</v>
      </c>
      <c r="C15" s="100">
        <v>3831</v>
      </c>
      <c r="D15" s="97">
        <v>2115</v>
      </c>
      <c r="E15" s="100">
        <v>1998</v>
      </c>
      <c r="F15" s="97">
        <v>2052</v>
      </c>
      <c r="G15" s="100">
        <v>4175</v>
      </c>
      <c r="J15" s="279"/>
      <c r="K15" s="279"/>
      <c r="L15" s="279"/>
      <c r="M15" s="279"/>
    </row>
    <row r="16" spans="1:13" s="97" customFormat="1">
      <c r="B16" s="97" t="s">
        <v>86</v>
      </c>
      <c r="C16" s="100">
        <v>9383</v>
      </c>
      <c r="D16" s="97">
        <v>8656</v>
      </c>
      <c r="E16" s="100">
        <v>7930</v>
      </c>
      <c r="F16" s="97">
        <v>7445</v>
      </c>
      <c r="G16" s="100">
        <v>8541</v>
      </c>
      <c r="J16" s="279"/>
      <c r="K16" s="279"/>
      <c r="L16" s="279"/>
      <c r="M16" s="279"/>
    </row>
    <row r="17" spans="2:13" s="97" customFormat="1">
      <c r="B17" s="97" t="s">
        <v>87</v>
      </c>
      <c r="C17" s="100">
        <v>10239</v>
      </c>
      <c r="D17" s="97">
        <v>9593</v>
      </c>
      <c r="E17" s="100">
        <v>9255</v>
      </c>
      <c r="F17" s="97">
        <v>11604</v>
      </c>
      <c r="G17" s="100">
        <v>8103</v>
      </c>
      <c r="J17" s="279"/>
      <c r="K17" s="279"/>
      <c r="L17" s="279"/>
      <c r="M17" s="279"/>
    </row>
    <row r="18" spans="2:13" s="97" customFormat="1">
      <c r="B18" s="97" t="s">
        <v>88</v>
      </c>
      <c r="C18" s="105">
        <v>46766.400000000001</v>
      </c>
      <c r="D18" s="106">
        <v>43493</v>
      </c>
      <c r="E18" s="105">
        <v>45061</v>
      </c>
      <c r="F18" s="106">
        <v>41421</v>
      </c>
      <c r="G18" s="105">
        <v>39659</v>
      </c>
      <c r="J18" s="279"/>
      <c r="K18" s="279"/>
      <c r="L18" s="279"/>
      <c r="M18" s="279"/>
    </row>
    <row r="19" spans="2:13" s="102" customFormat="1">
      <c r="B19" s="107"/>
      <c r="C19" s="108">
        <f>SUM(C12:C18)</f>
        <v>1400103.79014261</v>
      </c>
      <c r="D19" s="102">
        <f>SUM(D12:D18)</f>
        <v>1351237.4</v>
      </c>
      <c r="E19" s="108">
        <f>SUM(E12:E18)</f>
        <v>1352987</v>
      </c>
      <c r="F19" s="102">
        <f>SUM(F12:F18)</f>
        <v>1329653</v>
      </c>
      <c r="G19" s="108">
        <f>SUM(G12:G18)</f>
        <v>1312668</v>
      </c>
      <c r="J19" s="279"/>
      <c r="K19" s="279"/>
      <c r="L19" s="279"/>
      <c r="M19" s="279"/>
    </row>
    <row r="20" spans="2:13" s="97" customFormat="1" ht="5.25" customHeight="1">
      <c r="C20" s="100"/>
      <c r="E20" s="100"/>
      <c r="G20" s="100"/>
      <c r="J20" s="279"/>
      <c r="K20" s="279"/>
      <c r="L20" s="279"/>
      <c r="M20" s="279"/>
    </row>
    <row r="21" spans="2:13" s="97" customFormat="1" ht="9.75" customHeight="1">
      <c r="B21" s="102" t="s">
        <v>89</v>
      </c>
      <c r="C21" s="100"/>
      <c r="E21" s="100"/>
      <c r="G21" s="100"/>
      <c r="J21" s="279"/>
      <c r="K21" s="279"/>
      <c r="L21" s="279"/>
      <c r="M21" s="279"/>
    </row>
    <row r="22" spans="2:13" s="97" customFormat="1">
      <c r="B22" s="97" t="s">
        <v>90</v>
      </c>
      <c r="C22" s="100">
        <v>2410</v>
      </c>
      <c r="D22" s="97">
        <v>2223</v>
      </c>
      <c r="E22" s="100">
        <v>2139</v>
      </c>
      <c r="F22" s="97">
        <v>2005</v>
      </c>
      <c r="G22" s="100">
        <v>2039</v>
      </c>
      <c r="J22" s="279"/>
      <c r="K22" s="279"/>
      <c r="L22" s="279"/>
      <c r="M22" s="279"/>
    </row>
    <row r="23" spans="2:13" s="97" customFormat="1">
      <c r="B23" s="97" t="s">
        <v>91</v>
      </c>
      <c r="C23" s="100">
        <v>60790</v>
      </c>
      <c r="D23" s="97">
        <v>60598</v>
      </c>
      <c r="E23" s="100">
        <v>54929</v>
      </c>
      <c r="F23" s="97">
        <v>50516</v>
      </c>
      <c r="G23" s="100">
        <v>47375</v>
      </c>
      <c r="J23" s="279"/>
      <c r="K23" s="279"/>
      <c r="L23" s="279"/>
      <c r="M23" s="279"/>
    </row>
    <row r="24" spans="2:13" s="97" customFormat="1">
      <c r="B24" s="97" t="s">
        <v>85</v>
      </c>
      <c r="C24" s="100">
        <v>2970</v>
      </c>
      <c r="D24" s="97">
        <v>2569</v>
      </c>
      <c r="E24" s="100">
        <v>2682</v>
      </c>
      <c r="F24" s="97">
        <v>2747</v>
      </c>
      <c r="G24" s="100">
        <v>812</v>
      </c>
      <c r="J24" s="279"/>
      <c r="K24" s="279"/>
      <c r="L24" s="279"/>
      <c r="M24" s="279"/>
    </row>
    <row r="25" spans="2:13" s="97" customFormat="1">
      <c r="B25" s="97" t="s">
        <v>92</v>
      </c>
      <c r="C25" s="100">
        <v>38859</v>
      </c>
      <c r="D25" s="97">
        <v>33990</v>
      </c>
      <c r="E25" s="100">
        <v>30504</v>
      </c>
      <c r="F25" s="97">
        <v>39468</v>
      </c>
      <c r="G25" s="100">
        <v>37740</v>
      </c>
      <c r="J25" s="279"/>
      <c r="K25" s="279"/>
      <c r="L25" s="279"/>
      <c r="M25" s="279"/>
    </row>
    <row r="26" spans="2:13" s="97" customFormat="1">
      <c r="B26" s="97" t="s">
        <v>93</v>
      </c>
      <c r="C26" s="100">
        <v>7429.4553315500016</v>
      </c>
      <c r="D26" s="97">
        <v>6293.7986485800002</v>
      </c>
      <c r="E26" s="100">
        <v>5280.0404769399993</v>
      </c>
      <c r="F26" s="284">
        <v>2773.1429259699999</v>
      </c>
      <c r="G26" s="100">
        <v>2819.7147139043741</v>
      </c>
      <c r="J26" s="279"/>
      <c r="K26" s="279"/>
      <c r="L26" s="279"/>
      <c r="M26" s="279"/>
    </row>
    <row r="27" spans="2:13" s="97" customFormat="1">
      <c r="B27" s="109" t="s">
        <v>94</v>
      </c>
      <c r="C27" s="100">
        <v>13145.64412485</v>
      </c>
      <c r="D27" s="97">
        <v>12774.52343981</v>
      </c>
      <c r="E27" s="100">
        <v>6224.4608623499998</v>
      </c>
      <c r="F27" s="97">
        <v>6645</v>
      </c>
      <c r="G27" s="100">
        <v>19122.099999999999</v>
      </c>
      <c r="J27" s="279"/>
      <c r="K27" s="279"/>
      <c r="L27" s="279"/>
      <c r="M27" s="279"/>
    </row>
    <row r="28" spans="2:13" s="97" customFormat="1">
      <c r="B28" s="109" t="s">
        <v>86</v>
      </c>
      <c r="C28" s="100">
        <v>887.35587514999997</v>
      </c>
      <c r="D28" s="97">
        <v>596.4765601900001</v>
      </c>
      <c r="E28" s="100">
        <v>743.53913764999993</v>
      </c>
      <c r="F28" s="97">
        <v>95</v>
      </c>
      <c r="G28" s="100">
        <v>89.9</v>
      </c>
      <c r="J28" s="279"/>
      <c r="K28" s="279"/>
      <c r="L28" s="279"/>
      <c r="M28" s="279"/>
    </row>
    <row r="29" spans="2:13" s="97" customFormat="1">
      <c r="B29" s="97" t="s">
        <v>95</v>
      </c>
      <c r="C29" s="105">
        <v>15701</v>
      </c>
      <c r="D29" s="106">
        <v>13554</v>
      </c>
      <c r="E29" s="105">
        <v>9575</v>
      </c>
      <c r="F29" s="106">
        <v>15644</v>
      </c>
      <c r="G29" s="105">
        <v>19137</v>
      </c>
      <c r="J29" s="279"/>
      <c r="K29" s="279"/>
      <c r="L29" s="279"/>
      <c r="M29" s="279"/>
    </row>
    <row r="30" spans="2:13" s="102" customFormat="1">
      <c r="B30" s="107"/>
      <c r="C30" s="108">
        <f>SUM(C22:C29)</f>
        <v>142192.45533155001</v>
      </c>
      <c r="D30" s="102">
        <f>SUM(D22:D29)</f>
        <v>132598.79864858001</v>
      </c>
      <c r="E30" s="108">
        <f>SUM(E22:E29)</f>
        <v>112077.04047694</v>
      </c>
      <c r="F30" s="102">
        <f>SUM(F22:F29)</f>
        <v>119893.14292596999</v>
      </c>
      <c r="G30" s="108">
        <f>SUM(G22:G29)</f>
        <v>129134.71471390437</v>
      </c>
      <c r="J30" s="279"/>
      <c r="K30" s="279"/>
      <c r="L30" s="279"/>
      <c r="M30" s="279"/>
    </row>
    <row r="31" spans="2:13" s="97" customFormat="1" ht="6" customHeight="1">
      <c r="C31" s="100"/>
      <c r="E31" s="100"/>
      <c r="G31" s="100"/>
      <c r="J31" s="279"/>
      <c r="K31" s="279"/>
      <c r="L31" s="279"/>
      <c r="M31" s="279"/>
    </row>
    <row r="32" spans="2:13" s="89" customFormat="1" ht="12" thickBot="1">
      <c r="B32" s="107" t="s">
        <v>96</v>
      </c>
      <c r="C32" s="110">
        <f>C19+C30</f>
        <v>1542296.24547416</v>
      </c>
      <c r="D32" s="111">
        <f>D19+D30</f>
        <v>1483836.1986485799</v>
      </c>
      <c r="E32" s="110">
        <f>E19+E30</f>
        <v>1465064.0404769401</v>
      </c>
      <c r="F32" s="112">
        <f>F19+F30</f>
        <v>1449546.14292597</v>
      </c>
      <c r="G32" s="113">
        <f>G19+G30</f>
        <v>1441802.7147139043</v>
      </c>
      <c r="J32" s="279"/>
      <c r="K32" s="279"/>
      <c r="L32" s="279"/>
      <c r="M32" s="279"/>
    </row>
    <row r="33" spans="2:13" ht="6" customHeight="1" thickTop="1">
      <c r="B33" s="97"/>
      <c r="C33" s="100"/>
      <c r="E33" s="100"/>
      <c r="G33" s="101"/>
      <c r="J33" s="279"/>
      <c r="K33" s="279"/>
      <c r="L33" s="279"/>
      <c r="M33" s="279"/>
    </row>
    <row r="34" spans="2:13" ht="9" customHeight="1">
      <c r="B34" s="102" t="s">
        <v>97</v>
      </c>
      <c r="C34" s="100"/>
      <c r="E34" s="100"/>
      <c r="G34" s="101"/>
      <c r="J34" s="279"/>
      <c r="K34" s="279"/>
      <c r="L34" s="279"/>
      <c r="M34" s="279"/>
    </row>
    <row r="35" spans="2:13">
      <c r="B35" s="102" t="s">
        <v>98</v>
      </c>
      <c r="C35" s="100"/>
      <c r="E35" s="100"/>
      <c r="G35" s="101"/>
      <c r="J35" s="279"/>
      <c r="K35" s="279"/>
      <c r="L35" s="279"/>
      <c r="M35" s="279"/>
    </row>
    <row r="36" spans="2:13">
      <c r="B36" s="97" t="s">
        <v>99</v>
      </c>
      <c r="C36" s="100">
        <v>18988</v>
      </c>
      <c r="D36" s="97">
        <v>18988</v>
      </c>
      <c r="E36" s="100">
        <v>18988</v>
      </c>
      <c r="F36" s="103">
        <v>18988</v>
      </c>
      <c r="G36" s="104">
        <v>18988</v>
      </c>
      <c r="J36" s="279"/>
      <c r="K36" s="279"/>
      <c r="L36" s="279"/>
      <c r="M36" s="279"/>
    </row>
    <row r="37" spans="2:13">
      <c r="B37" s="114" t="s">
        <v>100</v>
      </c>
      <c r="C37" s="100">
        <v>-315</v>
      </c>
      <c r="D37" s="97">
        <v>-535</v>
      </c>
      <c r="E37" s="100">
        <v>-268</v>
      </c>
      <c r="F37" s="103">
        <v>-100</v>
      </c>
      <c r="G37" s="104">
        <v>-78</v>
      </c>
      <c r="J37" s="279"/>
      <c r="K37" s="279"/>
      <c r="L37" s="279"/>
      <c r="M37" s="279"/>
    </row>
    <row r="38" spans="2:13" hidden="1">
      <c r="B38" s="97" t="s">
        <v>101</v>
      </c>
      <c r="C38" s="283">
        <v>0</v>
      </c>
      <c r="D38" s="284">
        <v>0</v>
      </c>
      <c r="E38" s="283">
        <v>0</v>
      </c>
      <c r="F38" s="284">
        <v>0</v>
      </c>
      <c r="G38" s="285">
        <v>0</v>
      </c>
      <c r="J38" s="279"/>
      <c r="K38" s="279"/>
      <c r="L38" s="279"/>
      <c r="M38" s="279"/>
    </row>
    <row r="39" spans="2:13">
      <c r="B39" s="97" t="s">
        <v>102</v>
      </c>
      <c r="C39" s="100">
        <v>56499</v>
      </c>
      <c r="D39" s="97">
        <v>56499</v>
      </c>
      <c r="E39" s="100">
        <v>56499</v>
      </c>
      <c r="F39" s="103">
        <v>56499</v>
      </c>
      <c r="G39" s="104">
        <v>56499</v>
      </c>
      <c r="J39" s="279"/>
      <c r="K39" s="279"/>
      <c r="L39" s="279"/>
      <c r="M39" s="279"/>
    </row>
    <row r="40" spans="2:13" ht="20.100000000000001" hidden="1" customHeight="1">
      <c r="B40" s="115" t="s">
        <v>103</v>
      </c>
      <c r="C40" s="100">
        <v>0</v>
      </c>
      <c r="D40" s="97">
        <v>0</v>
      </c>
      <c r="E40" s="100">
        <v>0</v>
      </c>
      <c r="F40" s="103">
        <v>0</v>
      </c>
      <c r="G40" s="104">
        <v>0</v>
      </c>
      <c r="J40" s="279"/>
      <c r="K40" s="279"/>
      <c r="L40" s="279"/>
      <c r="M40" s="279"/>
    </row>
    <row r="41" spans="2:13" ht="20.100000000000001" hidden="1" customHeight="1">
      <c r="B41" s="115" t="s">
        <v>104</v>
      </c>
      <c r="C41" s="100">
        <v>0</v>
      </c>
      <c r="D41" s="97">
        <v>0</v>
      </c>
      <c r="E41" s="100">
        <v>0</v>
      </c>
      <c r="F41" s="103">
        <v>0</v>
      </c>
      <c r="G41" s="104">
        <v>0</v>
      </c>
      <c r="J41" s="279"/>
      <c r="K41" s="279"/>
      <c r="L41" s="279"/>
      <c r="M41" s="279"/>
    </row>
    <row r="42" spans="2:13">
      <c r="B42" s="97" t="s">
        <v>105</v>
      </c>
      <c r="C42" s="100">
        <v>375488.94492639002</v>
      </c>
      <c r="D42" s="97">
        <v>369630.48957001005</v>
      </c>
      <c r="E42" s="100">
        <v>357446</v>
      </c>
      <c r="F42" s="103">
        <v>343950</v>
      </c>
      <c r="G42" s="104">
        <v>330883</v>
      </c>
      <c r="J42" s="279"/>
      <c r="K42" s="279"/>
      <c r="L42" s="279"/>
      <c r="M42" s="279"/>
    </row>
    <row r="43" spans="2:13">
      <c r="B43" s="109" t="s">
        <v>106</v>
      </c>
      <c r="C43" s="100">
        <v>-7359</v>
      </c>
      <c r="D43" s="97">
        <v>12797</v>
      </c>
      <c r="E43" s="100">
        <v>14018</v>
      </c>
      <c r="F43" s="103">
        <v>7415</v>
      </c>
      <c r="G43" s="104">
        <v>10749</v>
      </c>
      <c r="J43" s="279"/>
      <c r="K43" s="279"/>
      <c r="L43" s="279"/>
      <c r="M43" s="279"/>
    </row>
    <row r="44" spans="2:13">
      <c r="B44" s="97" t="s">
        <v>107</v>
      </c>
      <c r="C44" s="105">
        <v>41184</v>
      </c>
      <c r="D44" s="106">
        <v>41079</v>
      </c>
      <c r="E44" s="105">
        <v>40985</v>
      </c>
      <c r="F44" s="116">
        <v>41086</v>
      </c>
      <c r="G44" s="117">
        <v>45133</v>
      </c>
      <c r="J44" s="279"/>
      <c r="K44" s="279"/>
      <c r="L44" s="279"/>
      <c r="M44" s="279"/>
    </row>
    <row r="45" spans="2:13" s="89" customFormat="1">
      <c r="B45" s="107" t="s">
        <v>108</v>
      </c>
      <c r="C45" s="108">
        <f>SUM(C36:C44)</f>
        <v>484485.94492639002</v>
      </c>
      <c r="D45" s="102">
        <f>SUM(D36:D44)</f>
        <v>498458.48957001005</v>
      </c>
      <c r="E45" s="108">
        <f>SUM(E36:E44)</f>
        <v>487668</v>
      </c>
      <c r="F45" s="118">
        <f>SUM(F36:F44)</f>
        <v>467838</v>
      </c>
      <c r="G45" s="119">
        <f>SUM(G36:G44)</f>
        <v>462174</v>
      </c>
      <c r="J45" s="279"/>
      <c r="K45" s="279"/>
      <c r="L45" s="279"/>
      <c r="M45" s="279"/>
    </row>
    <row r="46" spans="2:13">
      <c r="B46" s="97" t="s">
        <v>109</v>
      </c>
      <c r="C46" s="105">
        <v>28096</v>
      </c>
      <c r="D46" s="106">
        <v>27905</v>
      </c>
      <c r="E46" s="105">
        <v>28563</v>
      </c>
      <c r="F46" s="116">
        <v>29325</v>
      </c>
      <c r="G46" s="117">
        <v>32015</v>
      </c>
      <c r="J46" s="279"/>
      <c r="K46" s="279"/>
      <c r="L46" s="279"/>
      <c r="M46" s="279"/>
    </row>
    <row r="47" spans="2:13" s="89" customFormat="1">
      <c r="B47" s="107" t="s">
        <v>110</v>
      </c>
      <c r="C47" s="108">
        <f>SUM(C45:C46)</f>
        <v>512581.94492639002</v>
      </c>
      <c r="D47" s="102">
        <f>SUM(D45:D46)</f>
        <v>526363.48957000999</v>
      </c>
      <c r="E47" s="108">
        <f>SUM(E45:E46)</f>
        <v>516231</v>
      </c>
      <c r="F47" s="118">
        <f>SUM(F45:F46)</f>
        <v>497163</v>
      </c>
      <c r="G47" s="119">
        <f>SUM(G45:G46)</f>
        <v>494189</v>
      </c>
      <c r="J47" s="279"/>
      <c r="K47" s="279"/>
      <c r="L47" s="279"/>
      <c r="M47" s="279"/>
    </row>
    <row r="48" spans="2:13" ht="0.75" customHeight="1">
      <c r="B48" s="97"/>
      <c r="C48" s="100"/>
      <c r="E48" s="100"/>
      <c r="F48" s="103"/>
      <c r="G48" s="104"/>
      <c r="J48" s="279"/>
      <c r="K48" s="279"/>
      <c r="L48" s="279"/>
      <c r="M48" s="279"/>
    </row>
    <row r="49" spans="2:13">
      <c r="B49" s="102" t="s">
        <v>111</v>
      </c>
      <c r="C49" s="100"/>
      <c r="E49" s="100"/>
      <c r="F49" s="103"/>
      <c r="G49" s="104"/>
      <c r="J49" s="279"/>
      <c r="K49" s="279"/>
      <c r="L49" s="279"/>
      <c r="M49" s="279"/>
    </row>
    <row r="50" spans="2:13">
      <c r="B50" s="97" t="s">
        <v>112</v>
      </c>
      <c r="C50" s="100">
        <v>478689</v>
      </c>
      <c r="D50" s="97">
        <v>460118</v>
      </c>
      <c r="E50" s="100">
        <v>532338</v>
      </c>
      <c r="F50" s="103">
        <v>549947</v>
      </c>
      <c r="G50" s="104">
        <v>564203</v>
      </c>
      <c r="J50" s="279"/>
      <c r="K50" s="279"/>
      <c r="L50" s="279"/>
      <c r="M50" s="279"/>
    </row>
    <row r="51" spans="2:13">
      <c r="B51" s="97" t="s">
        <v>113</v>
      </c>
      <c r="C51" s="100">
        <v>10070</v>
      </c>
      <c r="D51" s="97">
        <v>8863</v>
      </c>
      <c r="E51" s="100">
        <v>8700</v>
      </c>
      <c r="F51" s="103">
        <v>8068</v>
      </c>
      <c r="G51" s="104">
        <v>10379</v>
      </c>
      <c r="J51" s="279"/>
      <c r="K51" s="279"/>
      <c r="L51" s="279"/>
      <c r="M51" s="279"/>
    </row>
    <row r="52" spans="2:13">
      <c r="B52" s="97" t="s">
        <v>114</v>
      </c>
      <c r="C52" s="100">
        <v>7091</v>
      </c>
      <c r="D52" s="97">
        <v>6257</v>
      </c>
      <c r="E52" s="100">
        <v>6085</v>
      </c>
      <c r="F52" s="103">
        <v>5912</v>
      </c>
      <c r="G52" s="104">
        <v>6012</v>
      </c>
      <c r="J52" s="279"/>
      <c r="K52" s="279"/>
      <c r="L52" s="279"/>
      <c r="M52" s="279"/>
    </row>
    <row r="53" spans="2:13">
      <c r="B53" s="97" t="s">
        <v>115</v>
      </c>
      <c r="C53" s="100">
        <v>116</v>
      </c>
      <c r="D53" s="97">
        <v>95</v>
      </c>
      <c r="E53" s="100">
        <v>151</v>
      </c>
      <c r="F53" s="103">
        <v>107</v>
      </c>
      <c r="G53" s="104">
        <v>186</v>
      </c>
      <c r="J53" s="279"/>
      <c r="K53" s="279"/>
      <c r="L53" s="279"/>
      <c r="M53" s="279"/>
    </row>
    <row r="54" spans="2:13">
      <c r="B54" s="97" t="s">
        <v>116</v>
      </c>
      <c r="C54" s="100">
        <v>11137</v>
      </c>
      <c r="D54" s="97">
        <v>10468</v>
      </c>
      <c r="E54" s="100">
        <v>12487</v>
      </c>
      <c r="F54" s="103">
        <v>9554</v>
      </c>
      <c r="G54" s="104">
        <v>8853</v>
      </c>
      <c r="J54" s="279"/>
      <c r="K54" s="279"/>
      <c r="L54" s="279"/>
      <c r="M54" s="279"/>
    </row>
    <row r="55" spans="2:13">
      <c r="B55" s="97" t="s">
        <v>117</v>
      </c>
      <c r="C55" s="100">
        <v>17739</v>
      </c>
      <c r="D55" s="97">
        <v>17163</v>
      </c>
      <c r="E55" s="100">
        <v>13856</v>
      </c>
      <c r="F55" s="103">
        <v>13186</v>
      </c>
      <c r="G55" s="104">
        <v>11948</v>
      </c>
      <c r="J55" s="279"/>
      <c r="K55" s="279"/>
      <c r="L55" s="279"/>
      <c r="M55" s="279"/>
    </row>
    <row r="56" spans="2:13">
      <c r="B56" s="97" t="s">
        <v>118</v>
      </c>
      <c r="C56" s="105">
        <v>5835</v>
      </c>
      <c r="D56" s="106">
        <v>5885</v>
      </c>
      <c r="E56" s="105">
        <v>5371</v>
      </c>
      <c r="F56" s="116">
        <v>5512</v>
      </c>
      <c r="G56" s="117">
        <v>4036</v>
      </c>
      <c r="J56" s="279"/>
      <c r="K56" s="279"/>
      <c r="L56" s="279"/>
      <c r="M56" s="279"/>
    </row>
    <row r="57" spans="2:13" s="89" customFormat="1">
      <c r="B57" s="107"/>
      <c r="C57" s="108">
        <f>SUM(C50:C56)</f>
        <v>530677</v>
      </c>
      <c r="D57" s="102">
        <f>SUM(D50:D56)</f>
        <v>508849</v>
      </c>
      <c r="E57" s="108">
        <f>SUM(E50:E56)</f>
        <v>578988</v>
      </c>
      <c r="F57" s="118">
        <f>SUM(F50:F56)</f>
        <v>592286</v>
      </c>
      <c r="G57" s="119">
        <f>SUM(G50:G56)</f>
        <v>605617</v>
      </c>
      <c r="J57" s="279"/>
      <c r="K57" s="279"/>
      <c r="L57" s="279"/>
      <c r="M57" s="279"/>
    </row>
    <row r="58" spans="2:13" ht="0.75" customHeight="1">
      <c r="B58" s="97"/>
      <c r="C58" s="100"/>
      <c r="E58" s="100"/>
      <c r="F58" s="103"/>
      <c r="G58" s="104"/>
      <c r="J58" s="279"/>
      <c r="K58" s="279"/>
      <c r="L58" s="279"/>
      <c r="M58" s="279"/>
    </row>
    <row r="59" spans="2:13">
      <c r="B59" s="102" t="s">
        <v>119</v>
      </c>
      <c r="C59" s="100"/>
      <c r="E59" s="100"/>
      <c r="F59" s="103"/>
      <c r="G59" s="104"/>
      <c r="J59" s="279"/>
      <c r="K59" s="279"/>
      <c r="L59" s="279"/>
      <c r="M59" s="279"/>
    </row>
    <row r="60" spans="2:13">
      <c r="B60" s="97" t="s">
        <v>112</v>
      </c>
      <c r="C60" s="100">
        <v>196218</v>
      </c>
      <c r="D60" s="97">
        <v>167720</v>
      </c>
      <c r="E60" s="100">
        <v>84370</v>
      </c>
      <c r="F60" s="103">
        <v>72309</v>
      </c>
      <c r="G60" s="104">
        <v>75864</v>
      </c>
      <c r="J60" s="279"/>
      <c r="K60" s="279"/>
      <c r="L60" s="279"/>
      <c r="M60" s="279"/>
    </row>
    <row r="61" spans="2:13">
      <c r="B61" s="97" t="s">
        <v>120</v>
      </c>
      <c r="C61" s="100">
        <v>32148</v>
      </c>
      <c r="D61" s="97">
        <v>30421</v>
      </c>
      <c r="E61" s="100">
        <v>30599</v>
      </c>
      <c r="F61" s="103">
        <v>31522</v>
      </c>
      <c r="G61" s="104">
        <v>27225</v>
      </c>
      <c r="J61" s="279"/>
      <c r="K61" s="279"/>
      <c r="L61" s="279"/>
      <c r="M61" s="279"/>
    </row>
    <row r="62" spans="2:13">
      <c r="B62" s="97" t="s">
        <v>114</v>
      </c>
      <c r="C62" s="100">
        <v>1391.6499999999999</v>
      </c>
      <c r="D62" s="97">
        <v>1358</v>
      </c>
      <c r="E62" s="100">
        <v>1180</v>
      </c>
      <c r="F62" s="103">
        <v>1346</v>
      </c>
      <c r="G62" s="104">
        <v>974</v>
      </c>
      <c r="J62" s="279"/>
      <c r="K62" s="279"/>
      <c r="L62" s="279"/>
      <c r="M62" s="279"/>
    </row>
    <row r="63" spans="2:13">
      <c r="B63" s="97" t="s">
        <v>118</v>
      </c>
      <c r="C63" s="100">
        <v>14070</v>
      </c>
      <c r="D63" s="97">
        <v>13880</v>
      </c>
      <c r="E63" s="100">
        <v>10053</v>
      </c>
      <c r="F63" s="103">
        <v>14272.45405796</v>
      </c>
      <c r="G63" s="104">
        <v>12852.09252566</v>
      </c>
      <c r="J63" s="279"/>
      <c r="K63" s="279"/>
      <c r="L63" s="279"/>
      <c r="M63" s="279"/>
    </row>
    <row r="64" spans="2:13">
      <c r="B64" s="97" t="s">
        <v>115</v>
      </c>
      <c r="C64" s="100">
        <v>61</v>
      </c>
      <c r="D64" s="97">
        <v>283</v>
      </c>
      <c r="E64" s="100">
        <v>317</v>
      </c>
      <c r="F64" s="103">
        <v>226</v>
      </c>
      <c r="G64" s="104">
        <v>245</v>
      </c>
      <c r="J64" s="279"/>
      <c r="K64" s="279"/>
      <c r="L64" s="279"/>
      <c r="M64" s="279"/>
    </row>
    <row r="65" spans="2:13">
      <c r="B65" s="97" t="s">
        <v>121</v>
      </c>
      <c r="C65" s="100">
        <v>5824.4553315500016</v>
      </c>
      <c r="D65" s="97">
        <v>6336.49017508</v>
      </c>
      <c r="E65" s="100">
        <v>3642.0404769399997</v>
      </c>
      <c r="F65" s="103">
        <v>1500.1429259699999</v>
      </c>
      <c r="G65" s="104">
        <v>2561.7147139043741</v>
      </c>
      <c r="J65" s="279"/>
      <c r="K65" s="279"/>
      <c r="L65" s="279"/>
      <c r="M65" s="279"/>
    </row>
    <row r="66" spans="2:13">
      <c r="B66" s="97" t="s">
        <v>122</v>
      </c>
      <c r="C66" s="105">
        <v>249324.42312096001</v>
      </c>
      <c r="D66" s="106">
        <v>228625.93564634002</v>
      </c>
      <c r="E66" s="105">
        <v>239684</v>
      </c>
      <c r="F66" s="116">
        <v>238921.54594203999</v>
      </c>
      <c r="G66" s="117">
        <v>222274.90747434</v>
      </c>
      <c r="J66" s="279"/>
      <c r="K66" s="279"/>
      <c r="L66" s="279"/>
      <c r="M66" s="279"/>
    </row>
    <row r="67" spans="2:13" s="89" customFormat="1">
      <c r="B67" s="102"/>
      <c r="C67" s="108">
        <f>SUM(C60:C66)-0.35</f>
        <v>499037.17845251004</v>
      </c>
      <c r="D67" s="102">
        <f>SUM(D60:D66)</f>
        <v>448624.42582142004</v>
      </c>
      <c r="E67" s="108">
        <f>SUM(E60:E66)</f>
        <v>369845.04047693999</v>
      </c>
      <c r="F67" s="118">
        <f>SUM(F60:F66)</f>
        <v>360097.14292596997</v>
      </c>
      <c r="G67" s="119">
        <f>SUM(G60:G66)</f>
        <v>341996.71471390437</v>
      </c>
      <c r="J67" s="279"/>
      <c r="K67" s="279"/>
      <c r="L67" s="279"/>
      <c r="M67" s="279"/>
    </row>
    <row r="68" spans="2:13" ht="2.25" customHeight="1">
      <c r="B68" s="97"/>
      <c r="C68" s="100"/>
      <c r="E68" s="100"/>
      <c r="F68" s="103"/>
      <c r="G68" s="104"/>
      <c r="J68" s="279"/>
      <c r="K68" s="279"/>
      <c r="L68" s="279"/>
      <c r="M68" s="279"/>
    </row>
    <row r="69" spans="2:13" s="89" customFormat="1">
      <c r="B69" s="107" t="s">
        <v>123</v>
      </c>
      <c r="C69" s="108">
        <f>C57+C67</f>
        <v>1029714.17845251</v>
      </c>
      <c r="D69" s="102">
        <f>D57+D67</f>
        <v>957473.42582142004</v>
      </c>
      <c r="E69" s="108">
        <f>E57+E67</f>
        <v>948833.04047693999</v>
      </c>
      <c r="F69" s="118">
        <f>F57+F67</f>
        <v>952383.14292597002</v>
      </c>
      <c r="G69" s="119">
        <f>G57+G67</f>
        <v>947613.71471390431</v>
      </c>
      <c r="J69" s="279"/>
      <c r="K69" s="279"/>
      <c r="L69" s="279"/>
      <c r="M69" s="279"/>
    </row>
    <row r="70" spans="2:13" ht="12" thickBot="1">
      <c r="B70" s="107" t="s">
        <v>124</v>
      </c>
      <c r="C70" s="110">
        <f>C47+C69-0.5</f>
        <v>1542295.6233789001</v>
      </c>
      <c r="D70" s="111">
        <f>D47+D69-0.5</f>
        <v>1483836.41539143</v>
      </c>
      <c r="E70" s="110">
        <f>E47+E69-0.5</f>
        <v>1465063.5404769401</v>
      </c>
      <c r="F70" s="112">
        <f>F47+F69-0.5</f>
        <v>1449545.64292597</v>
      </c>
      <c r="G70" s="113">
        <f>G47+G69</f>
        <v>1441802.7147139043</v>
      </c>
      <c r="J70" s="279"/>
      <c r="K70" s="279"/>
      <c r="L70" s="279"/>
      <c r="M70" s="279"/>
    </row>
    <row r="71" spans="2:13" ht="6" customHeight="1" thickTop="1"/>
    <row r="72" spans="2:13">
      <c r="F72" s="97"/>
      <c r="G72" s="97"/>
    </row>
  </sheetData>
  <mergeCells count="1">
    <mergeCell ref="B7:B8"/>
  </mergeCells>
  <hyperlinks>
    <hyperlink ref="A1" location="Cover!E6" display="INDEX"/>
  </hyperlinks>
  <pageMargins left="0.75" right="0.75" top="1" bottom="1" header="0.5" footer="0.5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view="pageBreakPreview" zoomScaleNormal="100" zoomScaleSheetLayoutView="100" workbookViewId="0"/>
  </sheetViews>
  <sheetFormatPr defaultRowHeight="11.25"/>
  <cols>
    <col min="1" max="1" width="5.42578125" style="73" customWidth="1"/>
    <col min="2" max="2" width="49.28515625" style="73" customWidth="1"/>
    <col min="3" max="6" width="8.7109375" style="195" customWidth="1"/>
    <col min="7" max="7" width="9.5703125" style="195" customWidth="1"/>
    <col min="8" max="16384" width="9.140625" style="73"/>
  </cols>
  <sheetData>
    <row r="1" spans="1:12">
      <c r="A1" s="20" t="s">
        <v>20</v>
      </c>
      <c r="B1" s="72" t="s">
        <v>61</v>
      </c>
    </row>
    <row r="2" spans="1:12">
      <c r="C2" s="175"/>
      <c r="D2" s="73"/>
      <c r="E2" s="73"/>
      <c r="F2" s="73"/>
      <c r="G2" s="73"/>
    </row>
    <row r="3" spans="1:12">
      <c r="A3" s="312">
        <v>3</v>
      </c>
      <c r="B3" s="175" t="s">
        <v>175</v>
      </c>
      <c r="C3" s="78"/>
      <c r="D3" s="73"/>
      <c r="E3" s="73"/>
      <c r="F3" s="73"/>
      <c r="G3" s="73"/>
    </row>
    <row r="4" spans="1:12">
      <c r="A4" s="120"/>
      <c r="B4" s="175"/>
      <c r="C4" s="78"/>
      <c r="D4" s="73"/>
      <c r="E4" s="73"/>
      <c r="F4" s="73"/>
      <c r="G4" s="78"/>
    </row>
    <row r="5" spans="1:12">
      <c r="A5" s="120"/>
      <c r="B5" s="175"/>
      <c r="C5" s="78"/>
      <c r="D5" s="73"/>
      <c r="E5" s="73"/>
      <c r="F5" s="73"/>
      <c r="G5" s="78"/>
    </row>
    <row r="6" spans="1:12">
      <c r="A6" s="120"/>
      <c r="B6" s="175"/>
      <c r="C6" s="78"/>
      <c r="D6" s="73"/>
      <c r="E6" s="73"/>
      <c r="F6" s="73"/>
      <c r="G6" s="78" t="s">
        <v>79</v>
      </c>
    </row>
    <row r="7" spans="1:12">
      <c r="B7" s="176" t="s">
        <v>0</v>
      </c>
      <c r="C7" s="375" t="s">
        <v>1</v>
      </c>
      <c r="D7" s="375"/>
      <c r="E7" s="375"/>
      <c r="F7" s="375"/>
      <c r="G7" s="375"/>
    </row>
    <row r="8" spans="1:12">
      <c r="B8" s="177"/>
      <c r="C8" s="288" t="s">
        <v>229</v>
      </c>
      <c r="D8" s="288" t="s">
        <v>215</v>
      </c>
      <c r="E8" s="288" t="s">
        <v>211</v>
      </c>
      <c r="F8" s="288" t="s">
        <v>216</v>
      </c>
      <c r="G8" s="288" t="s">
        <v>217</v>
      </c>
    </row>
    <row r="9" spans="1:12">
      <c r="B9" s="178" t="s">
        <v>146</v>
      </c>
      <c r="C9" s="179"/>
      <c r="D9" s="226"/>
      <c r="E9" s="227"/>
      <c r="F9" s="229"/>
      <c r="G9" s="228"/>
    </row>
    <row r="10" spans="1:12">
      <c r="B10" s="180"/>
      <c r="C10" s="181"/>
      <c r="D10" s="196"/>
      <c r="E10" s="181"/>
      <c r="F10" s="196"/>
      <c r="G10" s="181"/>
    </row>
    <row r="11" spans="1:12" s="89" customFormat="1">
      <c r="B11" s="180" t="s">
        <v>218</v>
      </c>
      <c r="C11" s="86">
        <v>15126.443408100004</v>
      </c>
      <c r="D11" s="197">
        <v>17194.556591899996</v>
      </c>
      <c r="E11" s="182">
        <v>18301.834334209998</v>
      </c>
      <c r="F11" s="197">
        <v>15494.579176040002</v>
      </c>
      <c r="G11" s="182">
        <v>22267</v>
      </c>
      <c r="I11" s="280"/>
      <c r="J11" s="280"/>
      <c r="K11" s="280"/>
      <c r="L11" s="280"/>
    </row>
    <row r="12" spans="1:12">
      <c r="B12" s="183"/>
      <c r="C12" s="184"/>
      <c r="D12" s="198"/>
      <c r="E12" s="184"/>
      <c r="F12" s="198"/>
      <c r="G12" s="184"/>
      <c r="I12" s="280"/>
      <c r="J12" s="280"/>
      <c r="K12" s="280"/>
      <c r="L12" s="280"/>
    </row>
    <row r="13" spans="1:12">
      <c r="B13" s="185" t="s">
        <v>147</v>
      </c>
      <c r="C13" s="184"/>
      <c r="D13" s="198"/>
      <c r="E13" s="184"/>
      <c r="F13" s="198"/>
      <c r="G13" s="184"/>
      <c r="I13" s="280"/>
      <c r="J13" s="280"/>
      <c r="K13" s="280"/>
      <c r="L13" s="280"/>
    </row>
    <row r="14" spans="1:12">
      <c r="B14" s="186" t="s">
        <v>148</v>
      </c>
      <c r="C14" s="187">
        <v>31839</v>
      </c>
      <c r="D14" s="199">
        <v>31314</v>
      </c>
      <c r="E14" s="187">
        <v>29701.503962250004</v>
      </c>
      <c r="F14" s="199">
        <v>27107.496037749996</v>
      </c>
      <c r="G14" s="187">
        <v>25790</v>
      </c>
      <c r="I14" s="280"/>
      <c r="J14" s="280"/>
      <c r="K14" s="280"/>
      <c r="L14" s="280"/>
    </row>
    <row r="15" spans="1:12">
      <c r="B15" s="186" t="s">
        <v>149</v>
      </c>
      <c r="C15" s="187">
        <v>-2480</v>
      </c>
      <c r="D15" s="199">
        <v>-696</v>
      </c>
      <c r="E15" s="187">
        <v>-428</v>
      </c>
      <c r="F15" s="199">
        <v>-386</v>
      </c>
      <c r="G15" s="187">
        <v>-2939</v>
      </c>
      <c r="I15" s="280"/>
      <c r="J15" s="280"/>
      <c r="K15" s="280"/>
      <c r="L15" s="280"/>
    </row>
    <row r="16" spans="1:12">
      <c r="B16" s="186" t="s">
        <v>150</v>
      </c>
      <c r="C16" s="187">
        <v>13666</v>
      </c>
      <c r="D16" s="199">
        <v>9246</v>
      </c>
      <c r="E16" s="187">
        <v>7254</v>
      </c>
      <c r="F16" s="199">
        <v>7856</v>
      </c>
      <c r="G16" s="187">
        <v>6258</v>
      </c>
      <c r="I16" s="280"/>
      <c r="J16" s="280"/>
      <c r="K16" s="280"/>
      <c r="L16" s="280"/>
    </row>
    <row r="17" spans="2:12">
      <c r="B17" s="186" t="s">
        <v>151</v>
      </c>
      <c r="C17" s="366">
        <v>0</v>
      </c>
      <c r="D17" s="367">
        <v>0</v>
      </c>
      <c r="E17" s="187">
        <v>0.58273700000000161</v>
      </c>
      <c r="F17" s="199">
        <v>-0.58273700000000161</v>
      </c>
      <c r="G17" s="187">
        <v>2</v>
      </c>
      <c r="I17" s="280"/>
      <c r="J17" s="280"/>
      <c r="K17" s="280"/>
      <c r="L17" s="280"/>
    </row>
    <row r="18" spans="2:12">
      <c r="B18" s="186" t="s">
        <v>219</v>
      </c>
      <c r="C18" s="187">
        <v>254</v>
      </c>
      <c r="D18" s="199">
        <v>274</v>
      </c>
      <c r="E18" s="187">
        <v>315.57929958</v>
      </c>
      <c r="F18" s="199">
        <v>398.42070042</v>
      </c>
      <c r="G18" s="187">
        <v>414</v>
      </c>
      <c r="I18" s="280"/>
      <c r="J18" s="280"/>
      <c r="K18" s="280"/>
      <c r="L18" s="280"/>
    </row>
    <row r="19" spans="2:12">
      <c r="B19" s="188" t="s">
        <v>152</v>
      </c>
      <c r="C19" s="187">
        <v>148</v>
      </c>
      <c r="D19" s="199">
        <v>816.99478329614021</v>
      </c>
      <c r="E19" s="187">
        <v>144.43137295999998</v>
      </c>
      <c r="F19" s="199">
        <v>75.568627040000024</v>
      </c>
      <c r="G19" s="187">
        <v>103</v>
      </c>
      <c r="I19" s="280"/>
      <c r="J19" s="280"/>
      <c r="K19" s="280"/>
      <c r="L19" s="280"/>
    </row>
    <row r="20" spans="2:12">
      <c r="B20" s="186"/>
      <c r="C20" s="187"/>
      <c r="D20" s="199"/>
      <c r="E20" s="187"/>
      <c r="F20" s="199"/>
      <c r="G20" s="187"/>
      <c r="I20" s="280"/>
      <c r="J20" s="280"/>
      <c r="K20" s="280"/>
      <c r="L20" s="280"/>
    </row>
    <row r="21" spans="2:12" s="89" customFormat="1">
      <c r="B21" s="189" t="s">
        <v>220</v>
      </c>
      <c r="C21" s="182">
        <f>SUM(C11:C19)</f>
        <v>58553.443408100007</v>
      </c>
      <c r="D21" s="197">
        <f>SUM(D11:D19)</f>
        <v>58149.551375196133</v>
      </c>
      <c r="E21" s="182">
        <f>SUM(E11:E19)</f>
        <v>55289.931706000003</v>
      </c>
      <c r="F21" s="197">
        <f>SUM(F11:F19)</f>
        <v>50545.481804249997</v>
      </c>
      <c r="G21" s="182">
        <f>SUM(G11:G19)</f>
        <v>51895</v>
      </c>
      <c r="I21" s="280"/>
      <c r="J21" s="280"/>
      <c r="K21" s="280"/>
      <c r="L21" s="280"/>
    </row>
    <row r="22" spans="2:12">
      <c r="B22" s="186"/>
      <c r="C22" s="187"/>
      <c r="D22" s="199"/>
      <c r="E22" s="187"/>
      <c r="F22" s="199"/>
      <c r="G22" s="187"/>
      <c r="I22" s="280"/>
      <c r="J22" s="280"/>
      <c r="K22" s="280"/>
      <c r="L22" s="280"/>
    </row>
    <row r="23" spans="2:12">
      <c r="B23" s="190" t="s">
        <v>221</v>
      </c>
      <c r="C23" s="187">
        <v>251.74283799345721</v>
      </c>
      <c r="D23" s="199">
        <v>-9156.7528052185153</v>
      </c>
      <c r="E23" s="187">
        <v>2839.7272877582545</v>
      </c>
      <c r="F23" s="199">
        <v>-7072.7272877582545</v>
      </c>
      <c r="G23" s="187">
        <v>-3730</v>
      </c>
      <c r="I23" s="280"/>
      <c r="J23" s="280"/>
      <c r="K23" s="280"/>
      <c r="L23" s="280"/>
    </row>
    <row r="24" spans="2:12">
      <c r="B24" s="186" t="s">
        <v>153</v>
      </c>
      <c r="C24" s="187">
        <v>-101.60047335691512</v>
      </c>
      <c r="D24" s="199">
        <v>-110.89102824024054</v>
      </c>
      <c r="E24" s="187">
        <v>-133.51801634000014</v>
      </c>
      <c r="F24" s="199">
        <v>33.518016340000145</v>
      </c>
      <c r="G24" s="187">
        <v>-178</v>
      </c>
      <c r="I24" s="280"/>
      <c r="J24" s="280"/>
      <c r="K24" s="280"/>
      <c r="L24" s="280"/>
    </row>
    <row r="25" spans="2:12">
      <c r="B25" s="186" t="s">
        <v>154</v>
      </c>
      <c r="C25" s="187">
        <v>9252.6652510807362</v>
      </c>
      <c r="D25" s="199">
        <v>19445.324014803431</v>
      </c>
      <c r="E25" s="187">
        <v>1139.6922688107006</v>
      </c>
      <c r="F25" s="199">
        <v>5170.3077311892994</v>
      </c>
      <c r="G25" s="187">
        <v>-3158</v>
      </c>
      <c r="I25" s="280"/>
      <c r="J25" s="280"/>
      <c r="K25" s="280"/>
      <c r="L25" s="280"/>
    </row>
    <row r="26" spans="2:12">
      <c r="B26" s="186" t="s">
        <v>155</v>
      </c>
      <c r="C26" s="187">
        <v>206.31203020369639</v>
      </c>
      <c r="D26" s="199">
        <v>627.00343774110513</v>
      </c>
      <c r="E26" s="187">
        <v>-58.057993129999659</v>
      </c>
      <c r="F26" s="199">
        <v>9.0579931299996588</v>
      </c>
      <c r="G26" s="187">
        <v>-338</v>
      </c>
      <c r="I26" s="280"/>
      <c r="J26" s="280"/>
      <c r="K26" s="280"/>
      <c r="L26" s="280"/>
    </row>
    <row r="27" spans="2:12">
      <c r="B27" s="183" t="s">
        <v>191</v>
      </c>
      <c r="C27" s="187">
        <v>1341.8750491044811</v>
      </c>
      <c r="D27" s="199">
        <v>3144.7740469874871</v>
      </c>
      <c r="E27" s="187">
        <v>481.23708448999923</v>
      </c>
      <c r="F27" s="199">
        <v>2667.7629155100008</v>
      </c>
      <c r="G27" s="187">
        <v>526</v>
      </c>
      <c r="I27" s="280"/>
      <c r="J27" s="280"/>
      <c r="K27" s="280"/>
      <c r="L27" s="280"/>
    </row>
    <row r="28" spans="2:12">
      <c r="B28" s="186" t="s">
        <v>192</v>
      </c>
      <c r="C28" s="187">
        <v>-838</v>
      </c>
      <c r="D28" s="199">
        <v>-827.82374264164355</v>
      </c>
      <c r="E28" s="187">
        <v>1972.2137346599989</v>
      </c>
      <c r="F28" s="199">
        <v>-2359.2137346599989</v>
      </c>
      <c r="G28" s="187">
        <v>-864</v>
      </c>
      <c r="I28" s="280"/>
      <c r="J28" s="280"/>
      <c r="K28" s="280"/>
      <c r="L28" s="280"/>
    </row>
    <row r="29" spans="2:12">
      <c r="B29" s="186"/>
      <c r="C29" s="187"/>
      <c r="D29" s="199"/>
      <c r="E29" s="187"/>
      <c r="F29" s="199"/>
      <c r="G29" s="187"/>
      <c r="I29" s="280"/>
      <c r="J29" s="280"/>
      <c r="K29" s="280"/>
      <c r="L29" s="280"/>
    </row>
    <row r="30" spans="2:12">
      <c r="B30" s="189" t="s">
        <v>213</v>
      </c>
      <c r="C30" s="182">
        <f>SUM(C21:C29)</f>
        <v>68666.43810312546</v>
      </c>
      <c r="D30" s="197">
        <f>SUM(D21:D29)</f>
        <v>71271.185298627752</v>
      </c>
      <c r="E30" s="182">
        <f>SUM(E21:E29)</f>
        <v>61531.226072248959</v>
      </c>
      <c r="F30" s="197">
        <f>SUM(F21:F29)</f>
        <v>48994.187438001041</v>
      </c>
      <c r="G30" s="182">
        <f>SUM(G21:G29)</f>
        <v>44153</v>
      </c>
      <c r="I30" s="280"/>
      <c r="J30" s="280"/>
      <c r="K30" s="280"/>
      <c r="L30" s="280"/>
    </row>
    <row r="31" spans="2:12">
      <c r="B31" s="186"/>
      <c r="C31" s="187"/>
      <c r="D31" s="199"/>
      <c r="E31" s="187"/>
      <c r="F31" s="199"/>
      <c r="G31" s="187"/>
      <c r="I31" s="280"/>
      <c r="J31" s="280"/>
      <c r="K31" s="280"/>
      <c r="L31" s="280"/>
    </row>
    <row r="32" spans="2:12">
      <c r="B32" s="186" t="s">
        <v>222</v>
      </c>
      <c r="C32" s="187">
        <v>32</v>
      </c>
      <c r="D32" s="199">
        <v>244</v>
      </c>
      <c r="E32" s="187">
        <v>70.951242969999953</v>
      </c>
      <c r="F32" s="199">
        <v>78.048757030000047</v>
      </c>
      <c r="G32" s="187">
        <v>249</v>
      </c>
      <c r="I32" s="280"/>
      <c r="J32" s="280"/>
      <c r="K32" s="280"/>
      <c r="L32" s="280"/>
    </row>
    <row r="33" spans="2:12">
      <c r="B33" s="186" t="s">
        <v>223</v>
      </c>
      <c r="C33" s="187">
        <v>-8618.1885933995436</v>
      </c>
      <c r="D33" s="199">
        <v>-5317.7529527865963</v>
      </c>
      <c r="E33" s="187">
        <v>-6073.123561370001</v>
      </c>
      <c r="F33" s="199">
        <v>-6833.876438629999</v>
      </c>
      <c r="G33" s="187">
        <v>-9351</v>
      </c>
      <c r="I33" s="280"/>
      <c r="J33" s="280"/>
      <c r="K33" s="280"/>
      <c r="L33" s="280"/>
    </row>
    <row r="34" spans="2:12">
      <c r="B34" s="186"/>
      <c r="C34" s="187"/>
      <c r="D34" s="199"/>
      <c r="E34" s="187"/>
      <c r="F34" s="199"/>
      <c r="G34" s="187"/>
      <c r="I34" s="280"/>
      <c r="J34" s="280"/>
      <c r="K34" s="280"/>
      <c r="L34" s="280"/>
    </row>
    <row r="35" spans="2:12" s="89" customFormat="1">
      <c r="B35" s="189" t="s">
        <v>224</v>
      </c>
      <c r="C35" s="182">
        <f>SUM(C30:C33)</f>
        <v>60080.249509725916</v>
      </c>
      <c r="D35" s="197">
        <f>SUM(D30:D33)</f>
        <v>66197.432345841153</v>
      </c>
      <c r="E35" s="182">
        <f>SUM(E30:E33)</f>
        <v>55529.053753848959</v>
      </c>
      <c r="F35" s="197">
        <f>SUM(F30:F33)</f>
        <v>42238.359756401042</v>
      </c>
      <c r="G35" s="182">
        <f>SUM(G30:G33)</f>
        <v>35051</v>
      </c>
      <c r="I35" s="280"/>
      <c r="J35" s="280"/>
      <c r="K35" s="280"/>
      <c r="L35" s="280"/>
    </row>
    <row r="36" spans="2:12">
      <c r="B36" s="186"/>
      <c r="C36" s="187"/>
      <c r="D36" s="199"/>
      <c r="E36" s="187"/>
      <c r="F36" s="199"/>
      <c r="G36" s="187"/>
      <c r="I36" s="280"/>
      <c r="J36" s="280"/>
      <c r="K36" s="280"/>
      <c r="L36" s="280"/>
    </row>
    <row r="37" spans="2:12">
      <c r="B37" s="189" t="s">
        <v>156</v>
      </c>
      <c r="C37" s="187"/>
      <c r="D37" s="199"/>
      <c r="E37" s="187"/>
      <c r="F37" s="199"/>
      <c r="G37" s="187"/>
      <c r="I37" s="280"/>
      <c r="J37" s="280"/>
      <c r="K37" s="280"/>
      <c r="L37" s="280"/>
    </row>
    <row r="38" spans="2:12">
      <c r="B38" s="186"/>
      <c r="C38" s="187"/>
      <c r="D38" s="199"/>
      <c r="E38" s="187"/>
      <c r="F38" s="199"/>
      <c r="G38" s="187"/>
      <c r="I38" s="280"/>
      <c r="J38" s="280"/>
      <c r="K38" s="280"/>
      <c r="L38" s="280"/>
    </row>
    <row r="39" spans="2:12">
      <c r="B39" s="186" t="s">
        <v>195</v>
      </c>
      <c r="C39" s="187">
        <v>-41489.516310274652</v>
      </c>
      <c r="D39" s="199">
        <v>-33733.867732219493</v>
      </c>
      <c r="E39" s="187">
        <v>-36055.638107871651</v>
      </c>
      <c r="F39" s="199">
        <v>-25606.394437869902</v>
      </c>
      <c r="G39" s="187">
        <v>-27730.141674192648</v>
      </c>
      <c r="I39" s="280"/>
      <c r="J39" s="280"/>
      <c r="K39" s="280"/>
      <c r="L39" s="280"/>
    </row>
    <row r="40" spans="2:12">
      <c r="B40" s="186" t="s">
        <v>196</v>
      </c>
      <c r="C40" s="187">
        <v>-4000.7701994397307</v>
      </c>
      <c r="D40" s="199">
        <v>-659.82938377057917</v>
      </c>
      <c r="E40" s="187">
        <v>-8086.1531349480792</v>
      </c>
      <c r="F40" s="199">
        <v>-1199.8468650519208</v>
      </c>
      <c r="G40" s="187">
        <v>-813</v>
      </c>
      <c r="I40" s="280"/>
      <c r="J40" s="280"/>
      <c r="K40" s="280"/>
      <c r="L40" s="280"/>
    </row>
    <row r="41" spans="2:12">
      <c r="B41" s="186" t="s">
        <v>157</v>
      </c>
      <c r="C41" s="187">
        <v>-167</v>
      </c>
      <c r="D41" s="199">
        <v>-6272</v>
      </c>
      <c r="E41" s="187">
        <v>-102.18711302999873</v>
      </c>
      <c r="F41" s="199">
        <v>12729.187113029999</v>
      </c>
      <c r="G41" s="187">
        <v>815</v>
      </c>
      <c r="I41" s="280"/>
      <c r="J41" s="280"/>
      <c r="K41" s="280"/>
      <c r="L41" s="280"/>
    </row>
    <row r="42" spans="2:12">
      <c r="B42" s="183" t="s">
        <v>225</v>
      </c>
      <c r="C42" s="187">
        <v>-1048.9999999999673</v>
      </c>
      <c r="D42" s="199">
        <v>-24147.449441015939</v>
      </c>
      <c r="E42" s="187">
        <v>-1539.7447805331321</v>
      </c>
      <c r="F42" s="199">
        <v>224.74478053313214</v>
      </c>
      <c r="G42" s="187">
        <v>-11744</v>
      </c>
      <c r="I42" s="280"/>
      <c r="J42" s="280"/>
      <c r="K42" s="280"/>
      <c r="L42" s="280"/>
    </row>
    <row r="43" spans="2:12">
      <c r="B43" s="183" t="s">
        <v>226</v>
      </c>
      <c r="C43" s="187">
        <v>-22.006327505037916</v>
      </c>
      <c r="D43" s="199">
        <v>-99.993672494962084</v>
      </c>
      <c r="E43" s="187">
        <v>-7.2492000000000001E-2</v>
      </c>
      <c r="F43" s="367">
        <v>7.2492000000000001E-2</v>
      </c>
      <c r="G43" s="366">
        <v>0</v>
      </c>
      <c r="I43" s="280"/>
      <c r="J43" s="280"/>
      <c r="K43" s="280"/>
      <c r="L43" s="280"/>
    </row>
    <row r="44" spans="2:12">
      <c r="B44" s="180"/>
      <c r="C44" s="187"/>
      <c r="D44" s="199"/>
      <c r="E44" s="187"/>
      <c r="F44" s="199"/>
      <c r="G44" s="187"/>
      <c r="I44" s="280"/>
      <c r="J44" s="280"/>
      <c r="K44" s="280"/>
      <c r="L44" s="280"/>
    </row>
    <row r="45" spans="2:12" s="89" customFormat="1">
      <c r="B45" s="191" t="s">
        <v>227</v>
      </c>
      <c r="C45" s="182">
        <f>SUM(C39:C43)</f>
        <v>-46728.292837219386</v>
      </c>
      <c r="D45" s="197">
        <f>SUM(D39:D43)</f>
        <v>-64913.140229500976</v>
      </c>
      <c r="E45" s="182">
        <f>SUM(E39:E43)</f>
        <v>-45783.795628382861</v>
      </c>
      <c r="F45" s="197">
        <f>SUM(F39:F43)</f>
        <v>-13852.236917358692</v>
      </c>
      <c r="G45" s="182">
        <f>SUM(G39:G43)</f>
        <v>-39472.141674192651</v>
      </c>
      <c r="I45" s="280"/>
      <c r="J45" s="280"/>
      <c r="K45" s="280"/>
      <c r="L45" s="280"/>
    </row>
    <row r="46" spans="2:12">
      <c r="B46" s="188"/>
      <c r="C46" s="187"/>
      <c r="D46" s="199"/>
      <c r="E46" s="187"/>
      <c r="F46" s="199"/>
      <c r="G46" s="187"/>
      <c r="I46" s="280"/>
      <c r="J46" s="280"/>
      <c r="K46" s="280"/>
      <c r="L46" s="280"/>
    </row>
    <row r="47" spans="2:12" s="89" customFormat="1">
      <c r="B47" s="189" t="s">
        <v>158</v>
      </c>
      <c r="C47" s="182"/>
      <c r="D47" s="197"/>
      <c r="E47" s="182"/>
      <c r="F47" s="197"/>
      <c r="G47" s="182"/>
      <c r="I47" s="280"/>
      <c r="J47" s="280"/>
      <c r="K47" s="280"/>
      <c r="L47" s="280"/>
    </row>
    <row r="48" spans="2:12">
      <c r="B48" s="186"/>
      <c r="C48" s="187"/>
      <c r="D48" s="199"/>
      <c r="E48" s="187"/>
      <c r="F48" s="199"/>
      <c r="G48" s="187"/>
      <c r="I48" s="280"/>
      <c r="J48" s="280"/>
      <c r="K48" s="280"/>
      <c r="L48" s="280"/>
    </row>
    <row r="49" spans="2:12">
      <c r="B49" s="186" t="s">
        <v>159</v>
      </c>
      <c r="C49" s="187">
        <v>37352.419705415305</v>
      </c>
      <c r="D49" s="199">
        <v>45565.205306883363</v>
      </c>
      <c r="E49" s="187">
        <v>4252.9000930584734</v>
      </c>
      <c r="F49" s="199">
        <v>76275.099906941497</v>
      </c>
      <c r="G49" s="187">
        <v>26375</v>
      </c>
      <c r="I49" s="280"/>
      <c r="J49" s="280"/>
      <c r="K49" s="280"/>
      <c r="L49" s="280"/>
    </row>
    <row r="50" spans="2:12">
      <c r="B50" s="188" t="s">
        <v>160</v>
      </c>
      <c r="C50" s="187">
        <v>-36108.313800473756</v>
      </c>
      <c r="D50" s="199">
        <v>-44667.05837966167</v>
      </c>
      <c r="E50" s="187">
        <v>-18364.443056437201</v>
      </c>
      <c r="F50" s="199">
        <v>-96969.556943562799</v>
      </c>
      <c r="G50" s="187">
        <v>-17313</v>
      </c>
      <c r="I50" s="280"/>
      <c r="J50" s="280"/>
      <c r="K50" s="280"/>
      <c r="L50" s="280"/>
    </row>
    <row r="51" spans="2:12">
      <c r="B51" s="188" t="s">
        <v>243</v>
      </c>
      <c r="C51" s="187">
        <v>-2220.0000000000018</v>
      </c>
      <c r="D51" s="199">
        <v>9920.0000000000018</v>
      </c>
      <c r="E51" s="187">
        <v>4300</v>
      </c>
      <c r="F51" s="367">
        <v>0</v>
      </c>
      <c r="G51" s="187">
        <v>-4850</v>
      </c>
      <c r="I51" s="280"/>
      <c r="J51" s="280"/>
      <c r="K51" s="280"/>
      <c r="L51" s="280"/>
    </row>
    <row r="52" spans="2:12">
      <c r="B52" s="188" t="s">
        <v>161</v>
      </c>
      <c r="C52" s="366">
        <v>0</v>
      </c>
      <c r="D52" s="367">
        <v>0</v>
      </c>
      <c r="E52" s="366">
        <v>1.9000000150981577E-7</v>
      </c>
      <c r="F52" s="199">
        <v>-1.9000000150981577E-7</v>
      </c>
      <c r="G52" s="187">
        <v>-22</v>
      </c>
      <c r="I52" s="280"/>
      <c r="J52" s="280"/>
      <c r="K52" s="280"/>
      <c r="L52" s="280"/>
    </row>
    <row r="53" spans="2:12">
      <c r="B53" s="188" t="s">
        <v>197</v>
      </c>
      <c r="C53" s="366">
        <v>0</v>
      </c>
      <c r="D53" s="199">
        <v>-329</v>
      </c>
      <c r="E53" s="187">
        <v>-197.49545883999997</v>
      </c>
      <c r="F53" s="199">
        <v>-121.50454116000003</v>
      </c>
      <c r="G53" s="187">
        <v>-83</v>
      </c>
      <c r="I53" s="280"/>
      <c r="J53" s="280"/>
      <c r="K53" s="280"/>
      <c r="L53" s="280"/>
    </row>
    <row r="54" spans="2:12">
      <c r="B54" s="188" t="s">
        <v>162</v>
      </c>
      <c r="C54" s="187">
        <v>-8291.5884558410798</v>
      </c>
      <c r="D54" s="199">
        <v>-6814.9509529772104</v>
      </c>
      <c r="E54" s="187">
        <v>-6684.6970872700003</v>
      </c>
      <c r="F54" s="199">
        <v>-5717.3029127299997</v>
      </c>
      <c r="G54" s="187">
        <v>-6849</v>
      </c>
      <c r="I54" s="280"/>
      <c r="J54" s="280"/>
      <c r="K54" s="280"/>
      <c r="L54" s="280"/>
    </row>
    <row r="55" spans="2:12">
      <c r="B55" s="188" t="s">
        <v>163</v>
      </c>
      <c r="C55" s="187">
        <v>80</v>
      </c>
      <c r="D55" s="199">
        <v>29</v>
      </c>
      <c r="E55" s="187">
        <v>12.012784693441986</v>
      </c>
      <c r="F55" s="199">
        <v>47.987215306558014</v>
      </c>
      <c r="G55" s="187">
        <v>36</v>
      </c>
      <c r="I55" s="280"/>
      <c r="J55" s="280"/>
      <c r="K55" s="280"/>
      <c r="L55" s="280"/>
    </row>
    <row r="56" spans="2:12">
      <c r="B56" s="188" t="s">
        <v>164</v>
      </c>
      <c r="C56" s="187">
        <v>-4411</v>
      </c>
      <c r="D56" s="367">
        <v>0</v>
      </c>
      <c r="E56" s="366">
        <v>0.25236782000047242</v>
      </c>
      <c r="F56" s="367">
        <v>-0.25236782000047242</v>
      </c>
      <c r="G56" s="187">
        <v>-4428</v>
      </c>
      <c r="I56" s="280"/>
      <c r="J56" s="280"/>
      <c r="K56" s="280"/>
      <c r="L56" s="280"/>
    </row>
    <row r="57" spans="2:12">
      <c r="B57" s="186" t="s">
        <v>180</v>
      </c>
      <c r="C57" s="187">
        <v>-26.419540566055261</v>
      </c>
      <c r="D57" s="367">
        <v>0</v>
      </c>
      <c r="E57" s="187">
        <v>-330.59845891622808</v>
      </c>
      <c r="F57" s="199">
        <v>-5773.4015410837719</v>
      </c>
      <c r="G57" s="366">
        <v>0</v>
      </c>
      <c r="I57" s="280"/>
      <c r="J57" s="280"/>
      <c r="K57" s="280"/>
      <c r="L57" s="280"/>
    </row>
    <row r="58" spans="2:12">
      <c r="B58" s="186"/>
      <c r="C58" s="187"/>
      <c r="D58" s="199"/>
      <c r="E58" s="187"/>
      <c r="F58" s="199"/>
      <c r="G58" s="187"/>
      <c r="I58" s="280"/>
      <c r="J58" s="280"/>
      <c r="K58" s="280"/>
      <c r="L58" s="280"/>
    </row>
    <row r="59" spans="2:12" s="89" customFormat="1">
      <c r="B59" s="191" t="s">
        <v>165</v>
      </c>
      <c r="C59" s="182">
        <f>SUM(C49:C57)</f>
        <v>-13624.902091465588</v>
      </c>
      <c r="D59" s="197">
        <f>SUM(D49:D57)</f>
        <v>3703.1959742444842</v>
      </c>
      <c r="E59" s="182">
        <f>SUM(E49:E57)</f>
        <v>-17012.068815701514</v>
      </c>
      <c r="F59" s="197">
        <f>SUM(F49:F57)</f>
        <v>-32258.931184298515</v>
      </c>
      <c r="G59" s="182">
        <f>SUM(G49:G57)</f>
        <v>-7134</v>
      </c>
      <c r="I59" s="280"/>
      <c r="J59" s="280"/>
      <c r="K59" s="280"/>
      <c r="L59" s="280"/>
    </row>
    <row r="60" spans="2:12">
      <c r="B60" s="189"/>
      <c r="C60" s="187"/>
      <c r="D60" s="199"/>
      <c r="E60" s="187"/>
      <c r="F60" s="199"/>
      <c r="G60" s="187"/>
      <c r="I60" s="280"/>
      <c r="J60" s="280"/>
      <c r="K60" s="280"/>
      <c r="L60" s="280"/>
    </row>
    <row r="61" spans="2:12" ht="22.5">
      <c r="B61" s="286" t="s">
        <v>167</v>
      </c>
      <c r="C61" s="182">
        <f>C59+C45+C35</f>
        <v>-272.94541895905422</v>
      </c>
      <c r="D61" s="197">
        <f>D59+D45+D35</f>
        <v>4987.4880905846585</v>
      </c>
      <c r="E61" s="182">
        <f>E59+E45+E35</f>
        <v>-7266.8106902354193</v>
      </c>
      <c r="F61" s="197">
        <f>F59+F45+F35+1</f>
        <v>-3871.8083452561696</v>
      </c>
      <c r="G61" s="182">
        <f>G59+G45+G35</f>
        <v>-11555.141674192651</v>
      </c>
      <c r="I61" s="280"/>
      <c r="J61" s="280"/>
      <c r="K61" s="280"/>
      <c r="L61" s="280"/>
    </row>
    <row r="62" spans="2:12" s="192" customFormat="1">
      <c r="B62" s="287" t="s">
        <v>166</v>
      </c>
      <c r="C62" s="187">
        <v>543.51224744907256</v>
      </c>
      <c r="D62" s="199">
        <v>-309.12823125582236</v>
      </c>
      <c r="E62" s="187">
        <v>-109</v>
      </c>
      <c r="F62" s="199">
        <v>-114.96745425845337</v>
      </c>
      <c r="G62" s="187">
        <v>-613.85832580735348</v>
      </c>
      <c r="I62" s="280"/>
      <c r="J62" s="280"/>
      <c r="K62" s="280"/>
      <c r="L62" s="280"/>
    </row>
    <row r="63" spans="2:12" ht="7.5" customHeight="1">
      <c r="B63" s="186"/>
      <c r="C63" s="187"/>
      <c r="D63" s="199"/>
      <c r="E63" s="187"/>
      <c r="F63" s="199"/>
      <c r="G63" s="187"/>
      <c r="I63" s="280"/>
      <c r="J63" s="280"/>
      <c r="K63" s="280"/>
      <c r="L63" s="280"/>
    </row>
    <row r="64" spans="2:12">
      <c r="B64" s="186" t="s">
        <v>168</v>
      </c>
      <c r="C64" s="187">
        <v>10686.01874881</v>
      </c>
      <c r="D64" s="199">
        <v>6008.0931941600011</v>
      </c>
      <c r="E64" s="187">
        <v>13383.596405940001</v>
      </c>
      <c r="F64" s="199">
        <v>17371</v>
      </c>
      <c r="G64" s="187">
        <v>29540</v>
      </c>
      <c r="I64" s="280"/>
      <c r="J64" s="280"/>
      <c r="K64" s="280"/>
      <c r="L64" s="280"/>
    </row>
    <row r="65" spans="2:12" s="89" customFormat="1">
      <c r="B65" s="193" t="s">
        <v>169</v>
      </c>
      <c r="C65" s="194">
        <f>C62+C64+C61</f>
        <v>10956.585577300018</v>
      </c>
      <c r="D65" s="225">
        <f>D62+D64+D61</f>
        <v>10686.453053488836</v>
      </c>
      <c r="E65" s="194">
        <f>E62+E64+E61</f>
        <v>6007.7857157045819</v>
      </c>
      <c r="F65" s="225">
        <f>F62+F64+F61</f>
        <v>13384.224200485376</v>
      </c>
      <c r="G65" s="194">
        <f>G62+G64+G61</f>
        <v>17370.999999999996</v>
      </c>
      <c r="I65" s="280"/>
      <c r="J65" s="280"/>
      <c r="K65" s="280"/>
      <c r="L65" s="280"/>
    </row>
    <row r="66" spans="2:12">
      <c r="F66" s="200"/>
    </row>
  </sheetData>
  <mergeCells count="1">
    <mergeCell ref="C7:G7"/>
  </mergeCells>
  <hyperlinks>
    <hyperlink ref="A1" location="Cover!E6" display="INDEX"/>
  </hyperlinks>
  <pageMargins left="0.75" right="0.75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showGridLines="0" view="pageBreakPreview" zoomScaleNormal="100" zoomScaleSheetLayoutView="100" workbookViewId="0">
      <selection activeCell="L12" sqref="L12"/>
    </sheetView>
  </sheetViews>
  <sheetFormatPr defaultRowHeight="11.25"/>
  <cols>
    <col min="1" max="1" width="7.140625" style="11" customWidth="1"/>
    <col min="2" max="2" width="36.42578125" style="2" customWidth="1"/>
    <col min="3" max="3" width="10.85546875" style="2" customWidth="1"/>
    <col min="4" max="4" width="10.5703125" style="2" customWidth="1"/>
    <col min="5" max="5" width="11.42578125" style="2" customWidth="1"/>
    <col min="6" max="6" width="11.140625" style="2" customWidth="1"/>
    <col min="7" max="7" width="11.42578125" style="2" customWidth="1"/>
    <col min="8" max="8" width="1" style="2" customWidth="1"/>
    <col min="9" max="11" width="9.140625" style="2"/>
    <col min="12" max="12" width="5.7109375" style="2" customWidth="1"/>
    <col min="13" max="16384" width="9.140625" style="2"/>
  </cols>
  <sheetData>
    <row r="1" spans="1:12">
      <c r="A1" s="20" t="s">
        <v>20</v>
      </c>
    </row>
    <row r="3" spans="1:12" ht="12.6" customHeight="1">
      <c r="A3" s="21">
        <v>4</v>
      </c>
      <c r="B3" s="1" t="s">
        <v>176</v>
      </c>
      <c r="C3" s="1"/>
      <c r="D3" s="1"/>
      <c r="E3" s="1"/>
      <c r="F3" s="1"/>
      <c r="G3" s="1"/>
    </row>
    <row r="4" spans="1:12" ht="12.6" customHeight="1">
      <c r="A4" s="22"/>
      <c r="B4" s="1"/>
      <c r="C4" s="1"/>
      <c r="D4" s="1"/>
      <c r="E4" s="1"/>
      <c r="F4" s="1"/>
      <c r="G4" s="1"/>
    </row>
    <row r="5" spans="1:12" ht="12.6" customHeight="1">
      <c r="A5" s="22"/>
      <c r="B5" s="55"/>
      <c r="C5" s="55"/>
      <c r="D5" s="55"/>
      <c r="E5" s="55"/>
      <c r="F5" s="55"/>
      <c r="G5" s="3" t="s">
        <v>178</v>
      </c>
      <c r="H5" s="55"/>
      <c r="I5" s="55"/>
    </row>
    <row r="6" spans="1:12" ht="12.6" customHeight="1">
      <c r="A6" s="22"/>
      <c r="B6" s="127" t="s">
        <v>0</v>
      </c>
      <c r="C6" s="386" t="s">
        <v>1</v>
      </c>
      <c r="D6" s="387"/>
      <c r="E6" s="387"/>
      <c r="F6" s="387"/>
      <c r="G6" s="387"/>
    </row>
    <row r="7" spans="1:12" ht="24.95" customHeight="1">
      <c r="A7" s="22"/>
      <c r="B7" s="127"/>
      <c r="C7" s="126" t="s">
        <v>229</v>
      </c>
      <c r="D7" s="126" t="s">
        <v>215</v>
      </c>
      <c r="E7" s="126" t="s">
        <v>211</v>
      </c>
      <c r="F7" s="126" t="s">
        <v>216</v>
      </c>
      <c r="G7" s="126" t="s">
        <v>217</v>
      </c>
      <c r="I7" s="62"/>
      <c r="J7" s="62"/>
    </row>
    <row r="8" spans="1:12" ht="12.6" customHeight="1">
      <c r="A8" s="22"/>
      <c r="B8" s="121" t="s">
        <v>4</v>
      </c>
      <c r="C8" s="202">
        <v>172698</v>
      </c>
      <c r="D8" s="122">
        <v>169749</v>
      </c>
      <c r="E8" s="202">
        <v>162929.77696030992</v>
      </c>
      <c r="F8" s="122">
        <v>157720.87384771</v>
      </c>
      <c r="G8" s="128">
        <v>152310.98462291001</v>
      </c>
      <c r="I8" s="281"/>
      <c r="J8" s="281"/>
      <c r="K8" s="281"/>
      <c r="L8" s="281"/>
    </row>
    <row r="9" spans="1:12" ht="12.6" customHeight="1">
      <c r="A9" s="22"/>
      <c r="B9" s="123" t="s">
        <v>210</v>
      </c>
      <c r="C9" s="203">
        <v>58151</v>
      </c>
      <c r="D9" s="124">
        <v>57058</v>
      </c>
      <c r="E9" s="203">
        <v>54829.575653300017</v>
      </c>
      <c r="F9" s="124">
        <v>50072.32395700999</v>
      </c>
      <c r="G9" s="128">
        <v>51376.921939100001</v>
      </c>
      <c r="I9" s="281"/>
      <c r="J9" s="281"/>
      <c r="K9" s="281"/>
      <c r="L9" s="281"/>
    </row>
    <row r="10" spans="1:12" s="38" customFormat="1">
      <c r="A10" s="40"/>
      <c r="B10" s="324" t="s">
        <v>214</v>
      </c>
      <c r="C10" s="325">
        <f>C9/C8</f>
        <v>0.336720749516497</v>
      </c>
      <c r="D10" s="326">
        <f>D9/D8</f>
        <v>0.33613158251300451</v>
      </c>
      <c r="E10" s="325">
        <f>E9/E8</f>
        <v>0.33652274419215977</v>
      </c>
      <c r="F10" s="326">
        <f>F9/F8</f>
        <v>0.31747429959941859</v>
      </c>
      <c r="G10" s="327">
        <f>G9/G8</f>
        <v>0.33731593336027904</v>
      </c>
      <c r="I10" s="281"/>
      <c r="J10" s="281"/>
      <c r="K10" s="281"/>
      <c r="L10" s="281"/>
    </row>
    <row r="11" spans="1:12">
      <c r="A11" s="22"/>
      <c r="B11" s="123" t="s">
        <v>60</v>
      </c>
      <c r="C11" s="203">
        <v>26311.990358511772</v>
      </c>
      <c r="D11" s="124">
        <v>25743.999999927095</v>
      </c>
      <c r="E11" s="203">
        <v>25127.755654063862</v>
      </c>
      <c r="F11" s="124">
        <v>22964.634743732793</v>
      </c>
      <c r="G11" s="128">
        <v>25587.003401443799</v>
      </c>
      <c r="I11" s="281"/>
      <c r="J11" s="281"/>
      <c r="K11" s="281"/>
      <c r="L11" s="281"/>
    </row>
    <row r="12" spans="1:12" ht="22.5">
      <c r="A12" s="22"/>
      <c r="B12" s="121" t="s">
        <v>58</v>
      </c>
      <c r="C12" s="203">
        <v>49356.039465899979</v>
      </c>
      <c r="D12" s="124">
        <v>50323.795788640004</v>
      </c>
      <c r="E12" s="203">
        <v>48504.704421250026</v>
      </c>
      <c r="F12" s="124">
        <v>44110.263257749997</v>
      </c>
      <c r="G12" s="128">
        <v>45563.88176769</v>
      </c>
      <c r="I12" s="281"/>
      <c r="J12" s="281"/>
      <c r="K12" s="281"/>
      <c r="L12" s="281"/>
    </row>
    <row r="13" spans="1:12" ht="24.95" customHeight="1">
      <c r="A13" s="22"/>
      <c r="B13" s="121" t="s">
        <v>59</v>
      </c>
      <c r="C13" s="203">
        <v>46965.629105649983</v>
      </c>
      <c r="D13" s="122">
        <v>48507.912483760003</v>
      </c>
      <c r="E13" s="203">
        <v>48003.565956360027</v>
      </c>
      <c r="F13" s="122">
        <v>42602.685964739991</v>
      </c>
      <c r="G13" s="128">
        <v>48057.921939100001</v>
      </c>
      <c r="I13" s="281"/>
      <c r="J13" s="281"/>
      <c r="K13" s="281"/>
      <c r="L13" s="281"/>
    </row>
    <row r="14" spans="1:12" ht="12.6" customHeight="1">
      <c r="A14" s="22"/>
      <c r="B14" s="123" t="s">
        <v>125</v>
      </c>
      <c r="C14" s="203">
        <v>15125.619464161766</v>
      </c>
      <c r="D14" s="122">
        <v>17194.912483687094</v>
      </c>
      <c r="E14" s="203">
        <v>18302.170303823899</v>
      </c>
      <c r="F14" s="122">
        <v>15494.672794452759</v>
      </c>
      <c r="G14" s="128">
        <v>22267.081462343798</v>
      </c>
      <c r="I14" s="281"/>
      <c r="J14" s="281"/>
      <c r="K14" s="281"/>
      <c r="L14" s="281"/>
    </row>
    <row r="15" spans="1:12">
      <c r="A15" s="22"/>
      <c r="B15" s="121" t="s">
        <v>17</v>
      </c>
      <c r="C15" s="203">
        <v>6274</v>
      </c>
      <c r="D15" s="122">
        <v>6429</v>
      </c>
      <c r="E15" s="203">
        <v>5710</v>
      </c>
      <c r="F15" s="122">
        <v>5817</v>
      </c>
      <c r="G15" s="128">
        <v>7025</v>
      </c>
      <c r="I15" s="281"/>
      <c r="J15" s="281"/>
      <c r="K15" s="281"/>
      <c r="L15" s="281"/>
    </row>
    <row r="16" spans="1:12" ht="12.6" customHeight="1">
      <c r="A16" s="22"/>
      <c r="B16" s="121" t="s">
        <v>126</v>
      </c>
      <c r="C16" s="203">
        <v>8851.6194641617658</v>
      </c>
      <c r="D16" s="122">
        <v>10765.912483687094</v>
      </c>
      <c r="E16" s="203">
        <v>12592.170303823901</v>
      </c>
      <c r="F16" s="122">
        <v>9677.6727944527574</v>
      </c>
      <c r="G16" s="128">
        <v>15242.0814623438</v>
      </c>
      <c r="I16" s="281"/>
      <c r="J16" s="281"/>
      <c r="K16" s="281"/>
      <c r="L16" s="281"/>
    </row>
    <row r="17" spans="1:12" ht="12.6" customHeight="1">
      <c r="A17" s="22"/>
      <c r="B17" s="121" t="s">
        <v>18</v>
      </c>
      <c r="C17" s="203">
        <v>-1374</v>
      </c>
      <c r="D17" s="122">
        <v>-1288</v>
      </c>
      <c r="E17" s="203">
        <v>-714</v>
      </c>
      <c r="F17" s="122">
        <v>-2451</v>
      </c>
      <c r="G17" s="128">
        <v>-1347</v>
      </c>
      <c r="I17" s="281"/>
      <c r="J17" s="281"/>
      <c r="K17" s="281"/>
      <c r="L17" s="281"/>
    </row>
    <row r="18" spans="1:12" s="1" customFormat="1">
      <c r="A18" s="23"/>
      <c r="B18" s="121" t="s">
        <v>127</v>
      </c>
      <c r="C18" s="203">
        <v>10269.917309692766</v>
      </c>
      <c r="D18" s="122">
        <v>12151.612483687095</v>
      </c>
      <c r="E18" s="203">
        <v>14007.170303823899</v>
      </c>
      <c r="F18" s="122">
        <v>13032.672794452759</v>
      </c>
      <c r="G18" s="128">
        <v>16612.081462343798</v>
      </c>
      <c r="I18" s="281"/>
      <c r="J18" s="281"/>
      <c r="K18" s="281"/>
      <c r="L18" s="281"/>
    </row>
    <row r="19" spans="1:12" s="1" customFormat="1">
      <c r="A19" s="23"/>
      <c r="B19" s="121" t="s">
        <v>202</v>
      </c>
      <c r="C19" s="203">
        <v>47286.614671999996</v>
      </c>
      <c r="D19" s="122">
        <v>43483.240403000003</v>
      </c>
      <c r="E19" s="203">
        <v>45482.787308955769</v>
      </c>
      <c r="F19" s="122">
        <v>43209.697831334794</v>
      </c>
      <c r="G19" s="128">
        <v>33046.555393752998</v>
      </c>
      <c r="I19" s="281"/>
      <c r="J19" s="281"/>
      <c r="K19" s="281"/>
      <c r="L19" s="281"/>
    </row>
    <row r="20" spans="1:12" s="1" customFormat="1">
      <c r="A20" s="23"/>
      <c r="B20" s="121" t="s">
        <v>203</v>
      </c>
      <c r="C20" s="203">
        <f>C9-C19</f>
        <v>10864.385328000004</v>
      </c>
      <c r="D20" s="122">
        <f>D9-D19</f>
        <v>13574.759596999997</v>
      </c>
      <c r="E20" s="203">
        <f>E9-E19</f>
        <v>9346.7883443442479</v>
      </c>
      <c r="F20" s="122">
        <f>F9-F19</f>
        <v>6862.6261256751968</v>
      </c>
      <c r="G20" s="128">
        <f>G9-G19</f>
        <v>18330.366545347002</v>
      </c>
      <c r="I20" s="281"/>
      <c r="J20" s="281"/>
      <c r="K20" s="281"/>
      <c r="L20" s="281"/>
    </row>
    <row r="21" spans="1:12">
      <c r="B21" s="308" t="s">
        <v>228</v>
      </c>
      <c r="C21" s="309">
        <v>1700728.1071125402</v>
      </c>
      <c r="D21" s="310">
        <v>1629756.0981627218</v>
      </c>
      <c r="E21" s="309">
        <v>1602712.7960745178</v>
      </c>
      <c r="F21" s="310">
        <v>1553452.0910595078</v>
      </c>
      <c r="G21" s="276">
        <v>1507264.445045158</v>
      </c>
    </row>
    <row r="22" spans="1:12" s="38" customFormat="1" ht="12.6" customHeight="1">
      <c r="A22" s="40"/>
      <c r="B22" s="49"/>
      <c r="C22" s="41"/>
      <c r="D22" s="41"/>
    </row>
    <row r="23" spans="1:12" s="38" customFormat="1" ht="12.6" customHeight="1">
      <c r="A23" s="40"/>
      <c r="B23" s="49"/>
      <c r="C23" s="49"/>
      <c r="D23" s="41"/>
      <c r="E23" s="41"/>
      <c r="F23" s="41"/>
      <c r="G23" s="41"/>
    </row>
    <row r="24" spans="1:12" ht="12.6" customHeight="1">
      <c r="A24" s="21">
        <v>4.0999999999999996</v>
      </c>
      <c r="B24" s="1" t="s">
        <v>128</v>
      </c>
      <c r="C24" s="1"/>
      <c r="D24" s="1"/>
      <c r="E24" s="1"/>
      <c r="F24" s="1"/>
      <c r="G24" s="1"/>
    </row>
    <row r="25" spans="1:12" ht="12.6" customHeight="1">
      <c r="A25" s="21"/>
      <c r="B25" s="1"/>
      <c r="C25" s="1"/>
      <c r="D25" s="1"/>
      <c r="E25" s="1"/>
      <c r="F25" s="1"/>
      <c r="G25" s="1"/>
    </row>
    <row r="26" spans="1:12" ht="12.6" customHeight="1">
      <c r="A26" s="21"/>
      <c r="B26" s="328" t="s">
        <v>244</v>
      </c>
      <c r="C26" s="1"/>
      <c r="D26" s="1"/>
      <c r="E26" s="1"/>
      <c r="F26" s="1"/>
      <c r="G26" s="1"/>
    </row>
    <row r="27" spans="1:12" ht="12.6" customHeight="1">
      <c r="A27" s="22"/>
      <c r="B27" s="1"/>
      <c r="C27" s="1"/>
      <c r="D27" s="1"/>
      <c r="E27" s="1"/>
      <c r="F27" s="1"/>
      <c r="G27" s="1"/>
    </row>
    <row r="28" spans="1:12" ht="12.6" customHeight="1">
      <c r="A28" s="21">
        <v>4.2</v>
      </c>
      <c r="B28" s="1" t="s">
        <v>275</v>
      </c>
      <c r="C28" s="1"/>
      <c r="D28" s="1"/>
      <c r="E28" s="1"/>
      <c r="F28" s="1"/>
      <c r="G28" s="1"/>
    </row>
    <row r="29" spans="1:12" ht="12.6" customHeight="1">
      <c r="A29" s="22"/>
      <c r="B29" s="125"/>
      <c r="H29" s="1"/>
    </row>
    <row r="30" spans="1:12" ht="12.6" customHeight="1">
      <c r="A30" s="22"/>
      <c r="D30" s="380" t="s">
        <v>178</v>
      </c>
      <c r="E30" s="381"/>
      <c r="F30" s="381"/>
      <c r="G30" s="381"/>
      <c r="H30" s="37"/>
      <c r="I30" s="37"/>
      <c r="J30" s="37"/>
      <c r="K30" s="37"/>
      <c r="L30" s="3"/>
    </row>
    <row r="31" spans="1:12" ht="12.6" customHeight="1">
      <c r="A31" s="22"/>
      <c r="B31" s="382" t="s">
        <v>0</v>
      </c>
      <c r="C31" s="377" t="s">
        <v>1</v>
      </c>
      <c r="D31" s="378"/>
      <c r="E31" s="378"/>
      <c r="F31" s="378"/>
      <c r="G31" s="379"/>
      <c r="H31" s="376"/>
      <c r="I31" s="376"/>
      <c r="J31" s="376"/>
      <c r="K31" s="376"/>
      <c r="L31" s="376"/>
    </row>
    <row r="32" spans="1:12" ht="24.95" customHeight="1">
      <c r="A32" s="22"/>
      <c r="B32" s="382"/>
      <c r="C32" s="126" t="s">
        <v>229</v>
      </c>
      <c r="D32" s="126" t="s">
        <v>215</v>
      </c>
      <c r="E32" s="126" t="s">
        <v>211</v>
      </c>
      <c r="F32" s="126" t="s">
        <v>216</v>
      </c>
      <c r="G32" s="126" t="s">
        <v>217</v>
      </c>
      <c r="H32" s="9"/>
      <c r="I32" s="9"/>
      <c r="J32" s="9"/>
      <c r="K32" s="9"/>
      <c r="L32" s="9"/>
    </row>
    <row r="33" spans="1:12" ht="12.6" customHeight="1">
      <c r="A33" s="22"/>
      <c r="B33" s="2" t="s">
        <v>4</v>
      </c>
      <c r="C33" s="53">
        <v>97827</v>
      </c>
      <c r="D33" s="296">
        <v>98404</v>
      </c>
      <c r="E33" s="53">
        <v>95223.705840479975</v>
      </c>
      <c r="F33" s="296">
        <v>91619.873848210016</v>
      </c>
      <c r="G33" s="53">
        <v>88188.984622410004</v>
      </c>
      <c r="H33" s="5"/>
      <c r="I33" s="281"/>
      <c r="J33" s="281"/>
      <c r="K33" s="281"/>
      <c r="L33" s="281"/>
    </row>
    <row r="34" spans="1:12" ht="12.6" customHeight="1">
      <c r="A34" s="22"/>
      <c r="B34" s="2" t="s">
        <v>210</v>
      </c>
      <c r="C34" s="51">
        <v>32925.549880779989</v>
      </c>
      <c r="D34" s="297">
        <v>33614</v>
      </c>
      <c r="E34" s="51">
        <v>31969.51876366002</v>
      </c>
      <c r="F34" s="297">
        <v>31914.375514830001</v>
      </c>
      <c r="G34" s="51">
        <v>31149.974216310002</v>
      </c>
      <c r="H34" s="5"/>
      <c r="I34" s="281"/>
      <c r="J34" s="281"/>
      <c r="K34" s="281"/>
      <c r="L34" s="281"/>
    </row>
    <row r="35" spans="1:12" s="1" customFormat="1">
      <c r="A35" s="23"/>
      <c r="B35" s="329" t="s">
        <v>214</v>
      </c>
      <c r="C35" s="330">
        <f>C34/C33</f>
        <v>0.33656914635816276</v>
      </c>
      <c r="D35" s="331">
        <f>D34/D33</f>
        <v>0.34159180521117027</v>
      </c>
      <c r="E35" s="330">
        <f>E34/E33</f>
        <v>0.33573067212082447</v>
      </c>
      <c r="F35" s="331">
        <f>F34/F33</f>
        <v>0.34833463717384844</v>
      </c>
      <c r="G35" s="330">
        <f>G34/G33</f>
        <v>0.35321842461030417</v>
      </c>
      <c r="H35" s="10"/>
      <c r="I35" s="281"/>
      <c r="J35" s="281"/>
      <c r="K35" s="281"/>
      <c r="L35" s="281"/>
    </row>
    <row r="36" spans="1:12" ht="12.6" customHeight="1">
      <c r="A36" s="22"/>
      <c r="B36" s="6" t="s">
        <v>22</v>
      </c>
      <c r="C36" s="51">
        <v>19775.239045857219</v>
      </c>
      <c r="D36" s="297">
        <v>20852.781111614895</v>
      </c>
      <c r="E36" s="51">
        <v>20557.271052341079</v>
      </c>
      <c r="F36" s="297">
        <v>21471.835273050281</v>
      </c>
      <c r="G36" s="51">
        <v>21152.000577693238</v>
      </c>
      <c r="H36" s="5"/>
      <c r="I36" s="281"/>
      <c r="J36" s="281"/>
      <c r="K36" s="281"/>
      <c r="L36" s="281"/>
    </row>
    <row r="37" spans="1:12" s="1" customFormat="1">
      <c r="A37" s="23"/>
      <c r="B37" s="252" t="s">
        <v>202</v>
      </c>
      <c r="C37" s="294">
        <v>12011.484967</v>
      </c>
      <c r="D37" s="298">
        <v>13451.908551</v>
      </c>
      <c r="E37" s="294">
        <v>16699.25865302602</v>
      </c>
      <c r="F37" s="298">
        <v>16877.11112185779</v>
      </c>
      <c r="G37" s="294">
        <v>15590.048482376962</v>
      </c>
      <c r="H37" s="10"/>
      <c r="I37" s="281"/>
      <c r="J37" s="281"/>
      <c r="K37" s="281"/>
      <c r="L37" s="281"/>
    </row>
    <row r="38" spans="1:12" s="1" customFormat="1">
      <c r="A38" s="23"/>
      <c r="B38" s="252" t="s">
        <v>203</v>
      </c>
      <c r="C38" s="292">
        <f>C34-C37</f>
        <v>20914.064913779988</v>
      </c>
      <c r="D38" s="299">
        <f>D34-D37</f>
        <v>20162.091449</v>
      </c>
      <c r="E38" s="292">
        <f>E34-E37</f>
        <v>15270.260110634001</v>
      </c>
      <c r="F38" s="299">
        <f>F34-F37</f>
        <v>15037.264392972211</v>
      </c>
      <c r="G38" s="292">
        <f>G34-G37</f>
        <v>15559.92573393304</v>
      </c>
      <c r="H38" s="10"/>
      <c r="I38" s="281"/>
      <c r="J38" s="281"/>
      <c r="K38" s="281"/>
      <c r="L38" s="281"/>
    </row>
    <row r="39" spans="1:12" s="1" customFormat="1">
      <c r="A39" s="23"/>
      <c r="B39" s="293" t="s">
        <v>228</v>
      </c>
      <c r="C39" s="295">
        <v>631215.32392047532</v>
      </c>
      <c r="D39" s="300">
        <v>619273.35041330522</v>
      </c>
      <c r="E39" s="295">
        <v>606338.40830788203</v>
      </c>
      <c r="F39" s="300">
        <v>590297.59289545205</v>
      </c>
      <c r="G39" s="295">
        <v>572138.36536083207</v>
      </c>
      <c r="H39" s="10"/>
      <c r="I39" s="281"/>
      <c r="J39" s="281"/>
      <c r="K39" s="281"/>
      <c r="L39" s="281"/>
    </row>
    <row r="40" spans="1:12">
      <c r="A40" s="22"/>
      <c r="B40" s="38"/>
      <c r="C40" s="38"/>
    </row>
    <row r="41" spans="1:12">
      <c r="A41" s="22"/>
      <c r="B41" s="38"/>
      <c r="C41" s="38"/>
    </row>
    <row r="42" spans="1:12">
      <c r="A42" s="22"/>
    </row>
    <row r="43" spans="1:12" ht="12.6" customHeight="1">
      <c r="A43" s="21">
        <v>4.3</v>
      </c>
      <c r="B43" s="1" t="s">
        <v>276</v>
      </c>
      <c r="C43" s="1"/>
      <c r="D43" s="1"/>
      <c r="E43" s="1"/>
      <c r="F43" s="1"/>
      <c r="G43" s="1"/>
    </row>
    <row r="44" spans="1:12" ht="12.6" customHeight="1">
      <c r="A44" s="22"/>
      <c r="H44" s="1"/>
    </row>
    <row r="45" spans="1:12" ht="12.6" customHeight="1">
      <c r="A45" s="22"/>
      <c r="G45" s="3" t="s">
        <v>178</v>
      </c>
      <c r="L45" s="3"/>
    </row>
    <row r="46" spans="1:12" ht="12.6" customHeight="1">
      <c r="A46" s="22"/>
      <c r="B46" s="382" t="s">
        <v>0</v>
      </c>
      <c r="C46" s="377" t="s">
        <v>1</v>
      </c>
      <c r="D46" s="378"/>
      <c r="E46" s="378"/>
      <c r="F46" s="378"/>
      <c r="G46" s="379"/>
      <c r="H46" s="376"/>
      <c r="I46" s="376"/>
      <c r="J46" s="376"/>
      <c r="K46" s="376"/>
      <c r="L46" s="376"/>
    </row>
    <row r="47" spans="1:12" ht="24.95" customHeight="1">
      <c r="A47" s="22"/>
      <c r="B47" s="382"/>
      <c r="C47" s="126" t="s">
        <v>229</v>
      </c>
      <c r="D47" s="126" t="s">
        <v>215</v>
      </c>
      <c r="E47" s="126" t="s">
        <v>211</v>
      </c>
      <c r="F47" s="126" t="s">
        <v>216</v>
      </c>
      <c r="G47" s="126" t="s">
        <v>217</v>
      </c>
      <c r="H47" s="9"/>
      <c r="I47" s="9"/>
      <c r="J47" s="9"/>
      <c r="K47" s="9"/>
      <c r="L47" s="9"/>
    </row>
    <row r="48" spans="1:12" ht="12.6" customHeight="1">
      <c r="A48" s="22"/>
      <c r="B48" s="2" t="s">
        <v>4</v>
      </c>
      <c r="C48" s="53">
        <v>9528</v>
      </c>
      <c r="D48" s="296">
        <v>9457</v>
      </c>
      <c r="E48" s="53">
        <v>9178</v>
      </c>
      <c r="F48" s="296">
        <v>9068</v>
      </c>
      <c r="G48" s="53">
        <v>9118</v>
      </c>
      <c r="H48" s="5"/>
      <c r="I48" s="281"/>
      <c r="J48" s="281"/>
      <c r="K48" s="281"/>
      <c r="L48" s="281"/>
    </row>
    <row r="49" spans="1:12" ht="12.6" customHeight="1">
      <c r="A49" s="22"/>
      <c r="B49" s="2" t="s">
        <v>210</v>
      </c>
      <c r="C49" s="51">
        <v>4213</v>
      </c>
      <c r="D49" s="297">
        <v>4304</v>
      </c>
      <c r="E49" s="51">
        <v>4195.3225749900021</v>
      </c>
      <c r="F49" s="297">
        <v>4084.8645311400005</v>
      </c>
      <c r="G49" s="51">
        <v>4270.4055159999998</v>
      </c>
      <c r="H49" s="5"/>
      <c r="I49" s="281"/>
      <c r="J49" s="281"/>
      <c r="K49" s="281"/>
      <c r="L49" s="281"/>
    </row>
    <row r="50" spans="1:12" ht="12.6" customHeight="1">
      <c r="A50" s="22"/>
      <c r="B50" s="329" t="s">
        <v>214</v>
      </c>
      <c r="C50" s="330">
        <f>C49/C48</f>
        <v>0.44217044500419816</v>
      </c>
      <c r="D50" s="331">
        <f>D49/D48</f>
        <v>0.45511261499418421</v>
      </c>
      <c r="E50" s="330">
        <f>E49/E48</f>
        <v>0.4571064038995426</v>
      </c>
      <c r="F50" s="331">
        <f>F49/F48</f>
        <v>0.45047028353992064</v>
      </c>
      <c r="G50" s="330">
        <f>G49/G48</f>
        <v>0.46834892695766611</v>
      </c>
      <c r="H50" s="5"/>
      <c r="I50" s="281"/>
      <c r="J50" s="281"/>
      <c r="K50" s="281"/>
      <c r="L50" s="281"/>
    </row>
    <row r="51" spans="1:12" s="1" customFormat="1">
      <c r="A51" s="23"/>
      <c r="B51" s="6" t="s">
        <v>22</v>
      </c>
      <c r="C51" s="51">
        <v>2126.1250081735361</v>
      </c>
      <c r="D51" s="297">
        <v>2220.264953736867</v>
      </c>
      <c r="E51" s="51">
        <v>2149.4048993001998</v>
      </c>
      <c r="F51" s="297">
        <v>2029.8326123460283</v>
      </c>
      <c r="G51" s="51">
        <v>2245.4664910828533</v>
      </c>
      <c r="H51" s="10"/>
      <c r="I51" s="281"/>
      <c r="J51" s="281"/>
      <c r="K51" s="281"/>
      <c r="L51" s="281"/>
    </row>
    <row r="52" spans="1:12" s="1" customFormat="1">
      <c r="A52" s="23"/>
      <c r="B52" s="252" t="s">
        <v>202</v>
      </c>
      <c r="C52" s="294">
        <v>1347.5576269999997</v>
      </c>
      <c r="D52" s="298">
        <v>3112.9621590000002</v>
      </c>
      <c r="E52" s="294">
        <v>2322.4265693399916</v>
      </c>
      <c r="F52" s="298">
        <v>1962.6678522200123</v>
      </c>
      <c r="G52" s="294">
        <v>2155.0635346000022</v>
      </c>
      <c r="H52" s="10"/>
      <c r="I52" s="281"/>
      <c r="J52" s="281"/>
      <c r="K52" s="281"/>
      <c r="L52" s="281"/>
    </row>
    <row r="53" spans="1:12" s="1" customFormat="1">
      <c r="A53" s="23"/>
      <c r="B53" s="252" t="s">
        <v>203</v>
      </c>
      <c r="C53" s="292">
        <f>C49-C52</f>
        <v>2865.4423730000003</v>
      </c>
      <c r="D53" s="299">
        <f>D49-D52</f>
        <v>1191.0378409999998</v>
      </c>
      <c r="E53" s="292">
        <f>E49-E52</f>
        <v>1872.8960056500105</v>
      </c>
      <c r="F53" s="299">
        <f>F49-F52</f>
        <v>2122.1966789199882</v>
      </c>
      <c r="G53" s="292">
        <f>G49-G52</f>
        <v>2115.3419813999976</v>
      </c>
      <c r="H53" s="10"/>
      <c r="I53" s="281"/>
      <c r="J53" s="281"/>
      <c r="K53" s="281"/>
      <c r="L53" s="281"/>
    </row>
    <row r="54" spans="1:12" s="1" customFormat="1">
      <c r="A54" s="23"/>
      <c r="B54" s="293" t="s">
        <v>228</v>
      </c>
      <c r="C54" s="295">
        <v>124905.29208340429</v>
      </c>
      <c r="D54" s="300">
        <v>123086.8704966543</v>
      </c>
      <c r="E54" s="295">
        <v>119691.38174327429</v>
      </c>
      <c r="F54" s="300">
        <v>117028.60592878429</v>
      </c>
      <c r="G54" s="295">
        <v>114831.8281506143</v>
      </c>
      <c r="H54" s="10"/>
      <c r="I54" s="281"/>
      <c r="J54" s="281"/>
      <c r="K54" s="281"/>
      <c r="L54" s="281"/>
    </row>
    <row r="55" spans="1:12">
      <c r="A55" s="22"/>
    </row>
    <row r="56" spans="1:12">
      <c r="A56" s="22"/>
    </row>
    <row r="57" spans="1:12">
      <c r="A57" s="22"/>
    </row>
    <row r="58" spans="1:12">
      <c r="A58" s="21">
        <v>4.4000000000000004</v>
      </c>
      <c r="B58" s="1" t="s">
        <v>277</v>
      </c>
      <c r="C58" s="1"/>
      <c r="D58" s="1"/>
      <c r="E58" s="1"/>
      <c r="F58" s="1"/>
      <c r="G58" s="1"/>
    </row>
    <row r="59" spans="1:12">
      <c r="A59" s="22"/>
    </row>
    <row r="60" spans="1:12">
      <c r="A60" s="22"/>
      <c r="G60" s="3" t="s">
        <v>178</v>
      </c>
    </row>
    <row r="61" spans="1:12">
      <c r="A61" s="22"/>
      <c r="B61" s="382" t="s">
        <v>0</v>
      </c>
      <c r="C61" s="377" t="s">
        <v>1</v>
      </c>
      <c r="D61" s="378"/>
      <c r="E61" s="378"/>
      <c r="F61" s="378"/>
      <c r="G61" s="379"/>
    </row>
    <row r="62" spans="1:12">
      <c r="A62" s="22"/>
      <c r="B62" s="382"/>
      <c r="C62" s="126" t="s">
        <v>229</v>
      </c>
      <c r="D62" s="126" t="s">
        <v>215</v>
      </c>
      <c r="E62" s="126" t="s">
        <v>211</v>
      </c>
      <c r="F62" s="126" t="s">
        <v>216</v>
      </c>
      <c r="G62" s="126" t="s">
        <v>217</v>
      </c>
    </row>
    <row r="63" spans="1:12">
      <c r="A63" s="22"/>
      <c r="B63" s="2" t="s">
        <v>4</v>
      </c>
      <c r="C63" s="53">
        <v>3135</v>
      </c>
      <c r="D63" s="296">
        <v>2934</v>
      </c>
      <c r="E63" s="53">
        <v>2555</v>
      </c>
      <c r="F63" s="296">
        <v>2133</v>
      </c>
      <c r="G63" s="53">
        <v>1689</v>
      </c>
    </row>
    <row r="64" spans="1:12">
      <c r="A64" s="22"/>
      <c r="B64" s="2" t="s">
        <v>210</v>
      </c>
      <c r="C64" s="51">
        <v>116.45979781000005</v>
      </c>
      <c r="D64" s="297">
        <v>50</v>
      </c>
      <c r="E64" s="51">
        <v>158</v>
      </c>
      <c r="F64" s="297">
        <v>-150</v>
      </c>
      <c r="G64" s="51">
        <v>-611</v>
      </c>
    </row>
    <row r="65" spans="1:12">
      <c r="A65" s="22"/>
      <c r="B65" s="329" t="s">
        <v>214</v>
      </c>
      <c r="C65" s="330">
        <f>C64/C63</f>
        <v>3.7148260864433832E-2</v>
      </c>
      <c r="D65" s="331">
        <f>D64/D63</f>
        <v>1.7041581458759374E-2</v>
      </c>
      <c r="E65" s="330">
        <f>E64/E63</f>
        <v>6.1839530332681018E-2</v>
      </c>
      <c r="F65" s="331">
        <f>F64/F63</f>
        <v>-7.0323488045007029E-2</v>
      </c>
      <c r="G65" s="330">
        <f>G64/G63</f>
        <v>-0.36175251628182359</v>
      </c>
    </row>
    <row r="66" spans="1:12">
      <c r="A66" s="23"/>
      <c r="B66" s="6" t="s">
        <v>22</v>
      </c>
      <c r="C66" s="51">
        <v>-1805.5402021900009</v>
      </c>
      <c r="D66" s="297">
        <v>-1494</v>
      </c>
      <c r="E66" s="51">
        <v>-1460</v>
      </c>
      <c r="F66" s="297">
        <v>-1222</v>
      </c>
      <c r="G66" s="51">
        <v>-1372</v>
      </c>
    </row>
    <row r="67" spans="1:12">
      <c r="A67" s="23"/>
      <c r="B67" s="252" t="s">
        <v>202</v>
      </c>
      <c r="C67" s="294">
        <v>2610.2788509999996</v>
      </c>
      <c r="D67" s="298">
        <v>3013.9609260000002</v>
      </c>
      <c r="E67" s="294">
        <v>1987.4523963139345</v>
      </c>
      <c r="F67" s="298">
        <v>3881.2480986</v>
      </c>
      <c r="G67" s="294">
        <v>3447.4601656100003</v>
      </c>
    </row>
    <row r="68" spans="1:12">
      <c r="A68" s="23"/>
      <c r="B68" s="252" t="s">
        <v>203</v>
      </c>
      <c r="C68" s="51">
        <f>C64-C67</f>
        <v>-2493.8190531899995</v>
      </c>
      <c r="D68" s="297">
        <f>D64-D67</f>
        <v>-2963.9609260000002</v>
      </c>
      <c r="E68" s="51">
        <f>E64-E67</f>
        <v>-1829.4523963139345</v>
      </c>
      <c r="F68" s="297">
        <f>F64-F67</f>
        <v>-4031.2480986</v>
      </c>
      <c r="G68" s="51">
        <f>G64-G67</f>
        <v>-4058.4601656100003</v>
      </c>
    </row>
    <row r="69" spans="1:12">
      <c r="A69" s="23"/>
      <c r="B69" s="293" t="s">
        <v>228</v>
      </c>
      <c r="C69" s="295">
        <v>31522</v>
      </c>
      <c r="D69" s="300">
        <v>29294.143042609998</v>
      </c>
      <c r="E69" s="295">
        <v>26917.844675310003</v>
      </c>
      <c r="F69" s="300">
        <v>24923.434319500004</v>
      </c>
      <c r="G69" s="295">
        <v>21012.676512139999</v>
      </c>
    </row>
    <row r="70" spans="1:12">
      <c r="A70" s="22"/>
    </row>
    <row r="71" spans="1:12">
      <c r="A71" s="22"/>
    </row>
    <row r="72" spans="1:12">
      <c r="A72" s="22"/>
    </row>
    <row r="73" spans="1:12">
      <c r="A73" s="22"/>
      <c r="B73" s="328" t="s">
        <v>246</v>
      </c>
    </row>
    <row r="74" spans="1:12">
      <c r="A74" s="22"/>
    </row>
    <row r="75" spans="1:12" ht="12.6" customHeight="1">
      <c r="A75" s="21">
        <v>4.5</v>
      </c>
      <c r="B75" s="1" t="s">
        <v>278</v>
      </c>
      <c r="C75" s="1"/>
      <c r="D75" s="1"/>
      <c r="E75" s="1"/>
      <c r="F75" s="1"/>
      <c r="G75" s="1"/>
    </row>
    <row r="76" spans="1:12" ht="12.6" customHeight="1">
      <c r="A76" s="22"/>
      <c r="H76" s="1"/>
    </row>
    <row r="77" spans="1:12" ht="12.6" customHeight="1">
      <c r="A77" s="22"/>
      <c r="G77" s="3" t="s">
        <v>178</v>
      </c>
      <c r="L77" s="3"/>
    </row>
    <row r="78" spans="1:12" ht="12.6" customHeight="1">
      <c r="A78" s="22"/>
      <c r="B78" s="382" t="s">
        <v>0</v>
      </c>
      <c r="C78" s="377" t="s">
        <v>1</v>
      </c>
      <c r="D78" s="378"/>
      <c r="E78" s="378"/>
      <c r="F78" s="378"/>
      <c r="G78" s="379"/>
      <c r="H78" s="376"/>
      <c r="I78" s="376"/>
      <c r="J78" s="376"/>
      <c r="K78" s="376"/>
      <c r="L78" s="376"/>
    </row>
    <row r="79" spans="1:12" ht="24.95" customHeight="1">
      <c r="A79" s="22"/>
      <c r="B79" s="382"/>
      <c r="C79" s="126" t="s">
        <v>229</v>
      </c>
      <c r="D79" s="126" t="s">
        <v>215</v>
      </c>
      <c r="E79" s="126" t="s">
        <v>211</v>
      </c>
      <c r="F79" s="126" t="s">
        <v>216</v>
      </c>
      <c r="G79" s="126" t="s">
        <v>217</v>
      </c>
      <c r="H79" s="9"/>
      <c r="I79" s="9"/>
      <c r="J79" s="9"/>
      <c r="K79" s="9"/>
      <c r="L79" s="9"/>
    </row>
    <row r="80" spans="1:12" ht="12.6" customHeight="1">
      <c r="A80" s="22"/>
      <c r="B80" s="2" t="s">
        <v>4</v>
      </c>
      <c r="C80" s="53">
        <v>11042</v>
      </c>
      <c r="D80" s="296">
        <v>10410</v>
      </c>
      <c r="E80" s="53">
        <v>10221.212350600003</v>
      </c>
      <c r="F80" s="296">
        <v>10545.641133499998</v>
      </c>
      <c r="G80" s="53">
        <v>10466.6554705</v>
      </c>
      <c r="H80" s="5"/>
      <c r="I80" s="281"/>
      <c r="J80" s="281"/>
      <c r="K80" s="281"/>
      <c r="L80" s="281"/>
    </row>
    <row r="81" spans="1:12" ht="12.6" customHeight="1">
      <c r="A81" s="22"/>
      <c r="B81" s="2" t="s">
        <v>210</v>
      </c>
      <c r="C81" s="51">
        <v>2371</v>
      </c>
      <c r="D81" s="297">
        <v>2303</v>
      </c>
      <c r="E81" s="51">
        <v>2661.0710075999996</v>
      </c>
      <c r="F81" s="297">
        <v>2307.3630955000008</v>
      </c>
      <c r="G81" s="51">
        <v>2611.2642805</v>
      </c>
      <c r="H81" s="5"/>
      <c r="I81" s="281"/>
      <c r="J81" s="281"/>
      <c r="K81" s="281"/>
      <c r="L81" s="281"/>
    </row>
    <row r="82" spans="1:12" ht="12.6" customHeight="1">
      <c r="A82" s="22"/>
      <c r="B82" s="329" t="s">
        <v>214</v>
      </c>
      <c r="C82" s="330">
        <f>C81/C80</f>
        <v>0.21472559318963955</v>
      </c>
      <c r="D82" s="331">
        <f>D81/D80</f>
        <v>0.22122958693563882</v>
      </c>
      <c r="E82" s="330">
        <f>E81/E80</f>
        <v>0.26034788402021508</v>
      </c>
      <c r="F82" s="331">
        <f>F81/F80</f>
        <v>0.21879780150779785</v>
      </c>
      <c r="G82" s="330">
        <f>G81/G80</f>
        <v>0.24948411532793655</v>
      </c>
      <c r="H82" s="5"/>
      <c r="I82" s="281"/>
      <c r="J82" s="281"/>
      <c r="K82" s="281"/>
      <c r="L82" s="281"/>
    </row>
    <row r="83" spans="1:12" s="1" customFormat="1">
      <c r="A83" s="23"/>
      <c r="B83" s="6" t="s">
        <v>22</v>
      </c>
      <c r="C83" s="51">
        <v>1051.2003976296364</v>
      </c>
      <c r="D83" s="297">
        <v>683.20908895974935</v>
      </c>
      <c r="E83" s="51">
        <v>1430.8856894112832</v>
      </c>
      <c r="F83" s="297">
        <v>1177.6350269977011</v>
      </c>
      <c r="G83" s="51">
        <v>1477.6350269977011</v>
      </c>
      <c r="H83" s="10"/>
      <c r="I83" s="281"/>
      <c r="J83" s="281"/>
      <c r="K83" s="281"/>
      <c r="L83" s="281"/>
    </row>
    <row r="84" spans="1:12" s="1" customFormat="1">
      <c r="A84" s="23"/>
      <c r="B84" s="252" t="s">
        <v>202</v>
      </c>
      <c r="C84" s="294">
        <v>116.40717400000005</v>
      </c>
      <c r="D84" s="298">
        <v>933.32580199999995</v>
      </c>
      <c r="E84" s="294">
        <v>1061.7323817200013</v>
      </c>
      <c r="F84" s="298">
        <v>826.58091708000211</v>
      </c>
      <c r="G84" s="294">
        <v>1541.7088378699964</v>
      </c>
      <c r="H84" s="10"/>
      <c r="I84" s="281"/>
      <c r="J84" s="281"/>
      <c r="K84" s="281"/>
      <c r="L84" s="281"/>
    </row>
    <row r="85" spans="1:12" s="1" customFormat="1">
      <c r="A85" s="23"/>
      <c r="B85" s="252" t="s">
        <v>203</v>
      </c>
      <c r="C85" s="292">
        <f>C81-C84</f>
        <v>2254.5928260000001</v>
      </c>
      <c r="D85" s="299">
        <f>D81-D84</f>
        <v>1369.6741980000002</v>
      </c>
      <c r="E85" s="292">
        <f>E81-E84</f>
        <v>1599.3386258799983</v>
      </c>
      <c r="F85" s="299">
        <f>F81-F84</f>
        <v>1480.7821784199987</v>
      </c>
      <c r="G85" s="292">
        <f>G81-G84</f>
        <v>1069.5554426300037</v>
      </c>
      <c r="H85" s="10"/>
      <c r="I85" s="281"/>
      <c r="J85" s="281"/>
      <c r="K85" s="281"/>
      <c r="L85" s="281"/>
    </row>
    <row r="86" spans="1:12" s="1" customFormat="1">
      <c r="A86" s="23"/>
      <c r="B86" s="293" t="s">
        <v>228</v>
      </c>
      <c r="C86" s="295">
        <v>43676.223882320555</v>
      </c>
      <c r="D86" s="300">
        <v>42844.414231042043</v>
      </c>
      <c r="E86" s="295">
        <v>41750.820989361469</v>
      </c>
      <c r="F86" s="300">
        <v>41311.707201271471</v>
      </c>
      <c r="G86" s="295">
        <v>39991.066499711473</v>
      </c>
      <c r="H86" s="10"/>
      <c r="I86" s="281"/>
      <c r="J86" s="281"/>
      <c r="K86" s="281"/>
      <c r="L86" s="281"/>
    </row>
    <row r="87" spans="1:12">
      <c r="A87" s="22"/>
      <c r="B87" s="45"/>
      <c r="C87" s="45"/>
    </row>
    <row r="88" spans="1:12">
      <c r="A88" s="22"/>
      <c r="B88" s="38"/>
      <c r="C88" s="38"/>
    </row>
    <row r="89" spans="1:12" ht="12.6" customHeight="1">
      <c r="B89" s="328" t="s">
        <v>247</v>
      </c>
    </row>
    <row r="90" spans="1:12">
      <c r="A90" s="22"/>
    </row>
    <row r="91" spans="1:12">
      <c r="A91" s="21">
        <v>4.5999999999999996</v>
      </c>
      <c r="B91" s="27" t="s">
        <v>177</v>
      </c>
      <c r="C91" s="27"/>
      <c r="D91" s="27"/>
      <c r="E91" s="27"/>
      <c r="F91" s="27"/>
      <c r="G91" s="27"/>
    </row>
    <row r="92" spans="1:12">
      <c r="A92" s="22"/>
      <c r="B92" s="55"/>
    </row>
    <row r="93" spans="1:12">
      <c r="A93" s="22"/>
      <c r="G93" s="3" t="s">
        <v>178</v>
      </c>
    </row>
    <row r="94" spans="1:12" ht="12.6" customHeight="1">
      <c r="A94" s="22"/>
      <c r="B94" s="382" t="s">
        <v>0</v>
      </c>
      <c r="C94" s="377" t="s">
        <v>1</v>
      </c>
      <c r="D94" s="378"/>
      <c r="E94" s="378"/>
      <c r="F94" s="378"/>
      <c r="G94" s="379"/>
      <c r="H94" s="376"/>
      <c r="I94" s="376"/>
      <c r="J94" s="376"/>
      <c r="K94" s="376"/>
      <c r="L94" s="376"/>
    </row>
    <row r="95" spans="1:12" ht="24.95" customHeight="1">
      <c r="A95" s="22"/>
      <c r="B95" s="382"/>
      <c r="C95" s="126" t="s">
        <v>229</v>
      </c>
      <c r="D95" s="126" t="s">
        <v>215</v>
      </c>
      <c r="E95" s="126" t="s">
        <v>211</v>
      </c>
      <c r="F95" s="126" t="s">
        <v>216</v>
      </c>
      <c r="G95" s="126" t="s">
        <v>217</v>
      </c>
      <c r="H95" s="9"/>
      <c r="I95" s="9"/>
      <c r="J95" s="9"/>
      <c r="K95" s="9"/>
      <c r="L95" s="9"/>
    </row>
    <row r="96" spans="1:12">
      <c r="A96" s="22"/>
      <c r="B96" s="2" t="s">
        <v>4</v>
      </c>
      <c r="C96" s="53">
        <v>23766</v>
      </c>
      <c r="D96" s="296">
        <v>22767</v>
      </c>
      <c r="E96" s="53">
        <v>22010</v>
      </c>
      <c r="F96" s="296">
        <v>21972</v>
      </c>
      <c r="G96" s="53">
        <v>21161</v>
      </c>
      <c r="I96" s="281"/>
      <c r="J96" s="281"/>
      <c r="K96" s="281"/>
      <c r="L96" s="281"/>
    </row>
    <row r="97" spans="1:12">
      <c r="A97" s="22"/>
      <c r="B97" s="2" t="s">
        <v>210</v>
      </c>
      <c r="C97" s="51">
        <v>8902</v>
      </c>
      <c r="D97" s="297">
        <v>8585</v>
      </c>
      <c r="E97" s="51">
        <v>8156.2145092799983</v>
      </c>
      <c r="F97" s="297">
        <v>8487.0674877700003</v>
      </c>
      <c r="G97" s="51">
        <v>7860.6414358100001</v>
      </c>
      <c r="I97" s="281"/>
      <c r="J97" s="281"/>
      <c r="K97" s="281"/>
      <c r="L97" s="281"/>
    </row>
    <row r="98" spans="1:12">
      <c r="A98" s="22"/>
      <c r="B98" s="329" t="s">
        <v>214</v>
      </c>
      <c r="C98" s="330">
        <f>C97/C96</f>
        <v>0.37456871160481359</v>
      </c>
      <c r="D98" s="331">
        <f>D97/D96</f>
        <v>0.37708086265208418</v>
      </c>
      <c r="E98" s="330">
        <f>E97/E96</f>
        <v>0.37056858288414352</v>
      </c>
      <c r="F98" s="331">
        <f>F97/F96</f>
        <v>0.38626740796331699</v>
      </c>
      <c r="G98" s="330">
        <f>G97/G96</f>
        <v>0.37146833494683618</v>
      </c>
      <c r="I98" s="281"/>
      <c r="J98" s="281"/>
      <c r="K98" s="281"/>
      <c r="L98" s="281"/>
    </row>
    <row r="99" spans="1:12">
      <c r="A99" s="23"/>
      <c r="B99" s="6" t="s">
        <v>22</v>
      </c>
      <c r="C99" s="51">
        <v>3520</v>
      </c>
      <c r="D99" s="297">
        <v>3433</v>
      </c>
      <c r="E99" s="51">
        <v>2672</v>
      </c>
      <c r="F99" s="297">
        <v>3558</v>
      </c>
      <c r="G99" s="51">
        <v>2886</v>
      </c>
      <c r="I99" s="281"/>
      <c r="J99" s="281"/>
      <c r="K99" s="281"/>
      <c r="L99" s="281"/>
    </row>
    <row r="100" spans="1:12">
      <c r="A100" s="23"/>
      <c r="B100" s="252" t="s">
        <v>202</v>
      </c>
      <c r="C100" s="294">
        <v>3743.1943099999999</v>
      </c>
      <c r="D100" s="298">
        <v>4114.8056900000001</v>
      </c>
      <c r="E100" s="294">
        <v>5716.2956415158114</v>
      </c>
      <c r="F100" s="298">
        <v>5666.0311249758997</v>
      </c>
      <c r="G100" s="294">
        <v>5912.1906993160446</v>
      </c>
      <c r="I100" s="281"/>
      <c r="J100" s="281"/>
      <c r="K100" s="281"/>
      <c r="L100" s="281"/>
    </row>
    <row r="101" spans="1:12">
      <c r="A101" s="23"/>
      <c r="B101" s="252" t="s">
        <v>203</v>
      </c>
      <c r="C101" s="294">
        <f>C97-C100</f>
        <v>5158.8056900000001</v>
      </c>
      <c r="D101" s="299">
        <f>D97-D100</f>
        <v>4470.1943099999999</v>
      </c>
      <c r="E101" s="292">
        <f>E97-E100</f>
        <v>2439.9188677641869</v>
      </c>
      <c r="F101" s="299">
        <f>F97-F100</f>
        <v>2821.0363627941006</v>
      </c>
      <c r="G101" s="292">
        <f>G97-G100</f>
        <v>1948.4507364939554</v>
      </c>
      <c r="I101" s="281"/>
      <c r="J101" s="281"/>
      <c r="K101" s="281"/>
      <c r="L101" s="281"/>
    </row>
    <row r="102" spans="1:12">
      <c r="A102" s="23"/>
      <c r="B102" s="293" t="s">
        <v>228</v>
      </c>
      <c r="C102" s="295">
        <v>229485.5</v>
      </c>
      <c r="D102" s="300">
        <v>226042.5</v>
      </c>
      <c r="E102" s="295">
        <v>222370.5</v>
      </c>
      <c r="F102" s="300">
        <v>216614.5</v>
      </c>
      <c r="G102" s="295">
        <v>210937.5</v>
      </c>
      <c r="I102" s="281"/>
      <c r="J102" s="281"/>
      <c r="K102" s="281"/>
      <c r="L102" s="281"/>
    </row>
    <row r="104" spans="1:12">
      <c r="B104" s="328" t="s">
        <v>248</v>
      </c>
    </row>
    <row r="106" spans="1:12">
      <c r="A106" s="21">
        <v>4.7</v>
      </c>
      <c r="B106" s="1" t="s">
        <v>249</v>
      </c>
      <c r="C106" s="1"/>
      <c r="D106" s="1"/>
      <c r="E106" s="1"/>
      <c r="F106" s="1"/>
      <c r="G106" s="1"/>
    </row>
    <row r="107" spans="1:12">
      <c r="A107" s="22"/>
      <c r="B107" s="55"/>
    </row>
    <row r="108" spans="1:12">
      <c r="A108" s="22"/>
      <c r="G108" s="3" t="s">
        <v>79</v>
      </c>
    </row>
    <row r="109" spans="1:12">
      <c r="A109" s="22"/>
      <c r="B109" s="382" t="s">
        <v>0</v>
      </c>
      <c r="C109" s="383" t="s">
        <v>1</v>
      </c>
      <c r="D109" s="384"/>
      <c r="E109" s="384"/>
      <c r="F109" s="384"/>
      <c r="G109" s="385"/>
    </row>
    <row r="110" spans="1:12">
      <c r="A110" s="22"/>
      <c r="B110" s="382"/>
      <c r="C110" s="126" t="s">
        <v>229</v>
      </c>
      <c r="D110" s="126" t="s">
        <v>215</v>
      </c>
      <c r="E110" s="126" t="s">
        <v>211</v>
      </c>
      <c r="F110" s="126" t="s">
        <v>216</v>
      </c>
      <c r="G110" s="126" t="s">
        <v>217</v>
      </c>
    </row>
    <row r="111" spans="1:12">
      <c r="A111" s="22"/>
      <c r="B111" s="2" t="s">
        <v>4</v>
      </c>
      <c r="C111" s="301">
        <v>859.07785000000001</v>
      </c>
      <c r="D111" s="303">
        <v>791.36236098999996</v>
      </c>
      <c r="E111" s="301">
        <v>789.64423799000031</v>
      </c>
      <c r="F111" s="303">
        <v>689.9858379799997</v>
      </c>
      <c r="G111" s="301">
        <v>597.10406685271857</v>
      </c>
      <c r="I111" s="281"/>
      <c r="J111" s="281"/>
      <c r="K111" s="281"/>
      <c r="L111" s="281"/>
    </row>
    <row r="112" spans="1:12">
      <c r="A112" s="22"/>
      <c r="B112" s="39" t="s">
        <v>210</v>
      </c>
      <c r="C112" s="302">
        <v>-1969.0498956399997</v>
      </c>
      <c r="D112" s="304">
        <v>-2067</v>
      </c>
      <c r="E112" s="302">
        <v>-1723.9617149999992</v>
      </c>
      <c r="F112" s="304">
        <v>-3584.43402745</v>
      </c>
      <c r="G112" s="302">
        <v>-2114.4724654900001</v>
      </c>
      <c r="I112" s="281"/>
      <c r="J112" s="281"/>
      <c r="K112" s="281"/>
      <c r="L112" s="281"/>
    </row>
    <row r="113" spans="1:12" hidden="1">
      <c r="A113" s="22"/>
      <c r="B113" s="252" t="s">
        <v>214</v>
      </c>
      <c r="C113" s="302"/>
      <c r="D113" s="304"/>
      <c r="E113" s="302"/>
      <c r="F113" s="304"/>
      <c r="G113" s="302"/>
      <c r="I113" s="281"/>
      <c r="J113" s="281"/>
      <c r="K113" s="281"/>
      <c r="L113" s="281"/>
    </row>
    <row r="114" spans="1:12" hidden="1">
      <c r="A114" s="22"/>
      <c r="B114" s="2" t="s">
        <v>5</v>
      </c>
      <c r="C114" s="302"/>
      <c r="D114" s="304"/>
      <c r="E114" s="302"/>
      <c r="F114" s="304"/>
      <c r="G114" s="302"/>
      <c r="I114" s="281"/>
      <c r="J114" s="281"/>
      <c r="K114" s="281"/>
      <c r="L114" s="281"/>
    </row>
    <row r="115" spans="1:12">
      <c r="A115" s="24"/>
      <c r="B115" s="254" t="s">
        <v>22</v>
      </c>
      <c r="C115" s="302">
        <v>-2118.0741080086277</v>
      </c>
      <c r="D115" s="305">
        <v>-2214.2551543844033</v>
      </c>
      <c r="E115" s="302">
        <v>-1825.5616402885614</v>
      </c>
      <c r="F115" s="305">
        <v>-3753.1521256714286</v>
      </c>
      <c r="G115" s="302">
        <v>-2170.6806334299354</v>
      </c>
      <c r="I115" s="281"/>
      <c r="J115" s="281"/>
      <c r="K115" s="281"/>
      <c r="L115" s="281"/>
    </row>
    <row r="116" spans="1:12">
      <c r="A116" s="24"/>
      <c r="B116" s="252" t="s">
        <v>202</v>
      </c>
      <c r="C116" s="294">
        <v>786.99310300000025</v>
      </c>
      <c r="D116" s="298">
        <v>87.295914999999695</v>
      </c>
      <c r="E116" s="294">
        <v>383.62166704000538</v>
      </c>
      <c r="F116" s="298">
        <v>37.742978409989973</v>
      </c>
      <c r="G116" s="294">
        <v>635.46323497999947</v>
      </c>
      <c r="I116" s="281"/>
      <c r="J116" s="281"/>
      <c r="K116" s="281"/>
      <c r="L116" s="281"/>
    </row>
    <row r="117" spans="1:12">
      <c r="A117" s="24"/>
      <c r="B117" s="252" t="s">
        <v>203</v>
      </c>
      <c r="C117" s="294">
        <f>C112-C116</f>
        <v>-2756.04299864</v>
      </c>
      <c r="D117" s="298">
        <f>D112-D116</f>
        <v>-2154.2959149999997</v>
      </c>
      <c r="E117" s="294">
        <f>E112-E116</f>
        <v>-2107.5833820400048</v>
      </c>
      <c r="F117" s="298">
        <f>F112-F116</f>
        <v>-3622.17700585999</v>
      </c>
      <c r="G117" s="294">
        <f>G112-G116</f>
        <v>-2749.9357004699996</v>
      </c>
      <c r="I117" s="281"/>
      <c r="J117" s="281"/>
      <c r="K117" s="281"/>
      <c r="L117" s="281"/>
    </row>
    <row r="118" spans="1:12">
      <c r="A118" s="24"/>
      <c r="B118" s="253" t="s">
        <v>228</v>
      </c>
      <c r="C118" s="255">
        <v>9321.6850339999983</v>
      </c>
      <c r="D118" s="306">
        <v>7083.5419913899968</v>
      </c>
      <c r="E118" s="255">
        <v>7001.8403586899985</v>
      </c>
      <c r="F118" s="306">
        <v>6616.2507144999945</v>
      </c>
      <c r="G118" s="255">
        <v>6580.0085218599997</v>
      </c>
      <c r="I118" s="281"/>
      <c r="J118" s="281"/>
      <c r="K118" s="281"/>
      <c r="L118" s="281"/>
    </row>
    <row r="120" spans="1:12">
      <c r="B120" s="328" t="s">
        <v>250</v>
      </c>
    </row>
    <row r="122" spans="1:12" s="39" customFormat="1">
      <c r="A122" s="289">
        <v>4.8</v>
      </c>
      <c r="B122" s="27" t="s">
        <v>279</v>
      </c>
    </row>
    <row r="123" spans="1:12" s="39" customFormat="1">
      <c r="A123" s="290"/>
      <c r="B123" s="272"/>
    </row>
    <row r="124" spans="1:12" s="39" customFormat="1" ht="12.75" customHeight="1">
      <c r="A124" s="290"/>
      <c r="D124" s="388" t="s">
        <v>245</v>
      </c>
      <c r="E124" s="388"/>
      <c r="F124" s="388"/>
      <c r="G124" s="388"/>
    </row>
    <row r="125" spans="1:12">
      <c r="B125" s="382" t="s">
        <v>0</v>
      </c>
      <c r="C125" s="377" t="s">
        <v>1</v>
      </c>
      <c r="D125" s="378"/>
      <c r="E125" s="378"/>
      <c r="F125" s="378"/>
      <c r="G125" s="379"/>
    </row>
    <row r="126" spans="1:12">
      <c r="B126" s="382"/>
      <c r="C126" s="126" t="s">
        <v>229</v>
      </c>
      <c r="D126" s="126" t="s">
        <v>215</v>
      </c>
      <c r="E126" s="126" t="s">
        <v>211</v>
      </c>
      <c r="F126" s="126" t="s">
        <v>216</v>
      </c>
      <c r="G126" s="126" t="s">
        <v>217</v>
      </c>
    </row>
    <row r="127" spans="1:12">
      <c r="B127" s="2" t="s">
        <v>4</v>
      </c>
      <c r="C127" s="53">
        <v>1030.2356845600002</v>
      </c>
      <c r="D127" s="296">
        <v>978.65699100000018</v>
      </c>
      <c r="E127" s="53">
        <v>923.77739299999939</v>
      </c>
      <c r="F127" s="296">
        <v>910.9496773916062</v>
      </c>
      <c r="G127" s="53">
        <v>838.22905878681729</v>
      </c>
      <c r="I127" s="281"/>
      <c r="J127" s="281"/>
      <c r="K127" s="281"/>
      <c r="L127" s="281"/>
    </row>
    <row r="128" spans="1:12">
      <c r="B128" s="39" t="s">
        <v>210</v>
      </c>
      <c r="C128" s="51">
        <v>270.39145670000016</v>
      </c>
      <c r="D128" s="297">
        <v>246.42553800000016</v>
      </c>
      <c r="E128" s="51">
        <v>224.86132876888135</v>
      </c>
      <c r="F128" s="297">
        <v>173.71952341833276</v>
      </c>
      <c r="G128" s="51">
        <v>194.05509354846015</v>
      </c>
      <c r="I128" s="281"/>
      <c r="J128" s="281"/>
      <c r="K128" s="281"/>
      <c r="L128" s="281"/>
    </row>
    <row r="129" spans="2:12">
      <c r="B129" s="329" t="s">
        <v>214</v>
      </c>
      <c r="C129" s="332">
        <f>C128/C127</f>
        <v>0.26245592222470987</v>
      </c>
      <c r="D129" s="333">
        <f>D128/D127</f>
        <v>0.251799701290848</v>
      </c>
      <c r="E129" s="332">
        <f>E128/E127</f>
        <v>0.24341505916120801</v>
      </c>
      <c r="F129" s="333">
        <f>F128/F127</f>
        <v>0.19070155874664507</v>
      </c>
      <c r="G129" s="332">
        <f>G128/G127</f>
        <v>0.23150604421817503</v>
      </c>
      <c r="I129" s="281"/>
      <c r="J129" s="281"/>
      <c r="K129" s="281"/>
      <c r="L129" s="281"/>
    </row>
    <row r="130" spans="2:12">
      <c r="B130" s="6" t="s">
        <v>22</v>
      </c>
      <c r="C130" s="51">
        <v>81.131987500000179</v>
      </c>
      <c r="D130" s="297">
        <v>50.177688000000174</v>
      </c>
      <c r="E130" s="51">
        <v>36.024484768881379</v>
      </c>
      <c r="F130" s="297">
        <v>-7.0554428221851424</v>
      </c>
      <c r="G130" s="51">
        <v>31.055093548460146</v>
      </c>
      <c r="I130" s="281"/>
      <c r="J130" s="281"/>
      <c r="K130" s="281"/>
      <c r="L130" s="281"/>
    </row>
    <row r="131" spans="2:12">
      <c r="B131" s="252" t="s">
        <v>202</v>
      </c>
      <c r="C131" s="294">
        <v>575</v>
      </c>
      <c r="D131" s="298">
        <v>419.74799999999999</v>
      </c>
      <c r="E131" s="294">
        <v>382.31578448466348</v>
      </c>
      <c r="F131" s="298">
        <v>306.45</v>
      </c>
      <c r="G131" s="294">
        <v>83.834335337341358</v>
      </c>
      <c r="I131" s="281"/>
      <c r="J131" s="281"/>
      <c r="K131" s="281"/>
      <c r="L131" s="281"/>
    </row>
    <row r="132" spans="2:12">
      <c r="B132" s="252" t="s">
        <v>203</v>
      </c>
      <c r="C132" s="294">
        <f>C128-C131</f>
        <v>-304.60854329999984</v>
      </c>
      <c r="D132" s="298">
        <f>D128-D131</f>
        <v>-173.32246199999983</v>
      </c>
      <c r="E132" s="294">
        <f>E128-E131</f>
        <v>-157.45445571578213</v>
      </c>
      <c r="F132" s="298">
        <f>F128-F131</f>
        <v>-132.73047658166723</v>
      </c>
      <c r="G132" s="294">
        <f>G128-G131</f>
        <v>110.22075821111879</v>
      </c>
      <c r="I132" s="281"/>
      <c r="J132" s="281"/>
      <c r="K132" s="281"/>
      <c r="L132" s="281"/>
    </row>
    <row r="133" spans="2:12">
      <c r="B133" s="334" t="s">
        <v>228</v>
      </c>
      <c r="C133" s="295">
        <v>12888.740146420001</v>
      </c>
      <c r="D133" s="300">
        <v>13016.904650689999</v>
      </c>
      <c r="E133" s="295">
        <v>12959.485087540001</v>
      </c>
      <c r="F133" s="300">
        <v>12398.64424034</v>
      </c>
      <c r="G133" s="295">
        <v>12060.841495992876</v>
      </c>
      <c r="I133" s="281"/>
      <c r="J133" s="281"/>
      <c r="K133" s="281"/>
      <c r="L133" s="281"/>
    </row>
    <row r="134" spans="2:12">
      <c r="C134" s="278"/>
      <c r="E134" s="307"/>
    </row>
  </sheetData>
  <mergeCells count="21">
    <mergeCell ref="H94:L94"/>
    <mergeCell ref="B78:B79"/>
    <mergeCell ref="B94:B95"/>
    <mergeCell ref="D124:G124"/>
    <mergeCell ref="B46:B47"/>
    <mergeCell ref="B109:B110"/>
    <mergeCell ref="D30:G30"/>
    <mergeCell ref="B125:B126"/>
    <mergeCell ref="C125:G125"/>
    <mergeCell ref="C109:G109"/>
    <mergeCell ref="C94:G94"/>
    <mergeCell ref="C6:G6"/>
    <mergeCell ref="B31:B32"/>
    <mergeCell ref="B61:B62"/>
    <mergeCell ref="H31:L31"/>
    <mergeCell ref="C46:G46"/>
    <mergeCell ref="C78:G78"/>
    <mergeCell ref="H78:L78"/>
    <mergeCell ref="C31:G31"/>
    <mergeCell ref="H46:L46"/>
    <mergeCell ref="C61:G61"/>
  </mergeCells>
  <phoneticPr fontId="2" type="noConversion"/>
  <hyperlinks>
    <hyperlink ref="A1" location="Cover!E6" display="INDEX"/>
  </hyperlinks>
  <pageMargins left="0.5" right="0.5" top="1" bottom="1" header="0.5" footer="0.5"/>
  <pageSetup scale="62" orientation="portrait" r:id="rId1"/>
  <headerFooter alignWithMargins="0"/>
  <rowBreaks count="1" manualBreakCount="1">
    <brk id="7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showGridLines="0" view="pageBreakPreview" topLeftCell="A29" zoomScaleNormal="100" zoomScaleSheetLayoutView="100" workbookViewId="0">
      <selection activeCell="H56" sqref="H56"/>
    </sheetView>
  </sheetViews>
  <sheetFormatPr defaultRowHeight="11.25"/>
  <cols>
    <col min="1" max="1" width="9.140625" style="2"/>
    <col min="2" max="2" width="34.7109375" style="2" bestFit="1" customWidth="1"/>
    <col min="3" max="3" width="11.5703125" style="2" customWidth="1"/>
    <col min="4" max="4" width="10.85546875" style="2" customWidth="1"/>
    <col min="5" max="5" width="11.42578125" style="2" customWidth="1"/>
    <col min="6" max="6" width="13.42578125" style="2" customWidth="1"/>
    <col min="7" max="7" width="12.7109375" style="2" customWidth="1"/>
    <col min="8" max="16384" width="9.140625" style="2"/>
  </cols>
  <sheetData>
    <row r="1" spans="1:15">
      <c r="A1" s="20" t="s">
        <v>20</v>
      </c>
    </row>
    <row r="3" spans="1:15" ht="12.6" customHeight="1">
      <c r="A3" s="1" t="s">
        <v>182</v>
      </c>
      <c r="B3" s="1"/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31">
        <v>5.0999999999999996</v>
      </c>
      <c r="B5" s="1" t="s">
        <v>257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31" t="s">
        <v>258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32"/>
      <c r="G8" s="3" t="s">
        <v>79</v>
      </c>
      <c r="H8" s="3"/>
      <c r="N8" s="3"/>
    </row>
    <row r="9" spans="1:15" ht="12.6" customHeight="1">
      <c r="A9" s="32"/>
      <c r="B9" s="382" t="s">
        <v>0</v>
      </c>
      <c r="C9" s="383" t="s">
        <v>1</v>
      </c>
      <c r="D9" s="389"/>
      <c r="E9" s="389"/>
      <c r="F9" s="389"/>
      <c r="G9" s="390"/>
      <c r="H9" s="9"/>
      <c r="J9" s="376"/>
      <c r="K9" s="376"/>
      <c r="L9" s="376"/>
      <c r="M9" s="376"/>
      <c r="N9" s="376"/>
    </row>
    <row r="10" spans="1:15" ht="24.95" customHeight="1">
      <c r="A10" s="32"/>
      <c r="B10" s="382"/>
      <c r="C10" s="126" t="s">
        <v>229</v>
      </c>
      <c r="D10" s="126" t="s">
        <v>215</v>
      </c>
      <c r="E10" s="126" t="s">
        <v>211</v>
      </c>
      <c r="F10" s="126" t="s">
        <v>216</v>
      </c>
      <c r="G10" s="126" t="s">
        <v>217</v>
      </c>
      <c r="H10" s="9"/>
      <c r="I10" s="9"/>
      <c r="K10" s="9"/>
      <c r="L10" s="9"/>
      <c r="M10" s="9"/>
      <c r="N10" s="9"/>
      <c r="O10" s="9"/>
    </row>
    <row r="11" spans="1:15" ht="12.6" customHeight="1">
      <c r="A11" s="32"/>
      <c r="B11" s="2" t="s">
        <v>6</v>
      </c>
      <c r="C11" s="54">
        <v>14594</v>
      </c>
      <c r="D11" s="28">
        <v>13847</v>
      </c>
      <c r="E11" s="54">
        <v>13127</v>
      </c>
      <c r="F11" s="28">
        <v>12912</v>
      </c>
      <c r="G11" s="54">
        <v>12372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2"/>
      <c r="B12" s="7" t="s">
        <v>7</v>
      </c>
      <c r="C12" s="52">
        <v>12547</v>
      </c>
      <c r="D12" s="5">
        <v>13025</v>
      </c>
      <c r="E12" s="52">
        <v>12344</v>
      </c>
      <c r="F12" s="5">
        <v>11904</v>
      </c>
      <c r="G12" s="52">
        <v>11525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2"/>
      <c r="B13" s="2" t="s">
        <v>8</v>
      </c>
      <c r="C13" s="54">
        <v>30686</v>
      </c>
      <c r="D13" s="28">
        <v>30005.4</v>
      </c>
      <c r="E13" s="54">
        <v>28498.399999999994</v>
      </c>
      <c r="F13" s="28">
        <v>26328</v>
      </c>
      <c r="G13" s="54">
        <v>26032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2"/>
      <c r="B14" s="2" t="s">
        <v>206</v>
      </c>
      <c r="C14" s="54">
        <v>308</v>
      </c>
      <c r="D14" s="28">
        <v>231</v>
      </c>
      <c r="E14" s="54">
        <v>287</v>
      </c>
      <c r="F14" s="28">
        <v>251</v>
      </c>
      <c r="G14" s="54">
        <v>270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2"/>
      <c r="B15" s="2" t="s">
        <v>9</v>
      </c>
      <c r="C15" s="54">
        <v>5137</v>
      </c>
      <c r="D15" s="28">
        <v>5257</v>
      </c>
      <c r="E15" s="54">
        <v>4916</v>
      </c>
      <c r="F15" s="28">
        <v>4902</v>
      </c>
      <c r="G15" s="54">
        <v>5090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2"/>
      <c r="B16" s="2" t="s">
        <v>129</v>
      </c>
      <c r="C16" s="54">
        <v>17860</v>
      </c>
      <c r="D16" s="28">
        <v>18000</v>
      </c>
      <c r="E16" s="54">
        <v>17733.410456000001</v>
      </c>
      <c r="F16" s="28">
        <v>18828.976397999999</v>
      </c>
      <c r="G16" s="54">
        <v>15804.416415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"/>
      <c r="B17" s="8" t="s">
        <v>2</v>
      </c>
      <c r="C17" s="56">
        <f>SUM(C11:C16)</f>
        <v>81132</v>
      </c>
      <c r="D17" s="26">
        <f>SUM(D11:D16)</f>
        <v>80365.399999999994</v>
      </c>
      <c r="E17" s="56">
        <f>SUM(E11:E16)</f>
        <v>76905.810455999992</v>
      </c>
      <c r="F17" s="26">
        <f>SUM(F11:F16)</f>
        <v>75125.976397999999</v>
      </c>
      <c r="G17" s="56">
        <f>SUM(G11:G16)</f>
        <v>71093.416415</v>
      </c>
      <c r="H17" s="4"/>
      <c r="I17" s="5"/>
      <c r="J17" s="5"/>
      <c r="K17" s="5"/>
      <c r="L17" s="5"/>
      <c r="M17" s="4"/>
      <c r="N17" s="4"/>
      <c r="O17" s="4"/>
    </row>
    <row r="18" spans="1:15">
      <c r="A18" s="32"/>
      <c r="B18" s="55"/>
      <c r="D18" s="46"/>
      <c r="E18" s="46"/>
      <c r="F18" s="46"/>
      <c r="G18" s="47"/>
    </row>
    <row r="19" spans="1:15">
      <c r="A19" s="32"/>
      <c r="B19" s="55"/>
      <c r="G19" s="32"/>
    </row>
    <row r="20" spans="1:15">
      <c r="A20" s="31" t="s">
        <v>259</v>
      </c>
      <c r="B20" s="1" t="s">
        <v>54</v>
      </c>
      <c r="C20" s="1"/>
      <c r="D20" s="1"/>
      <c r="E20" s="1"/>
      <c r="F20" s="1"/>
      <c r="G20" s="31"/>
      <c r="K20" s="1"/>
    </row>
    <row r="21" spans="1:15">
      <c r="A21" s="32"/>
      <c r="G21" s="3" t="s">
        <v>79</v>
      </c>
      <c r="I21" s="3"/>
      <c r="O21" s="3"/>
    </row>
    <row r="22" spans="1:15" ht="12.75" customHeight="1">
      <c r="A22" s="32"/>
      <c r="B22" s="382" t="s">
        <v>0</v>
      </c>
      <c r="C22" s="383" t="s">
        <v>1</v>
      </c>
      <c r="D22" s="389"/>
      <c r="E22" s="389"/>
      <c r="F22" s="389"/>
      <c r="G22" s="390"/>
      <c r="H22" s="376"/>
      <c r="I22" s="376"/>
      <c r="K22" s="376"/>
      <c r="L22" s="376"/>
      <c r="M22" s="376"/>
      <c r="N22" s="376"/>
      <c r="O22" s="376"/>
    </row>
    <row r="23" spans="1:15" ht="24.95" customHeight="1">
      <c r="A23" s="32"/>
      <c r="B23" s="382"/>
      <c r="C23" s="126" t="str">
        <f>C10</f>
        <v xml:space="preserve"> Sept 2011</v>
      </c>
      <c r="D23" s="126" t="str">
        <f>D10</f>
        <v xml:space="preserve"> June 2011</v>
      </c>
      <c r="E23" s="126" t="str">
        <f>E10</f>
        <v xml:space="preserve"> March 2011</v>
      </c>
      <c r="F23" s="126" t="str">
        <f>F10</f>
        <v xml:space="preserve"> Dec. 2010</v>
      </c>
      <c r="G23" s="126" t="str">
        <f>G10</f>
        <v xml:space="preserve"> Sept. 2010</v>
      </c>
      <c r="H23" s="9"/>
      <c r="I23" s="9"/>
      <c r="K23" s="9"/>
      <c r="L23" s="9"/>
      <c r="M23" s="9"/>
      <c r="N23" s="9"/>
      <c r="O23" s="9"/>
    </row>
    <row r="24" spans="1:15">
      <c r="A24" s="32"/>
      <c r="B24" s="2" t="s">
        <v>10</v>
      </c>
      <c r="C24" s="54">
        <v>20525</v>
      </c>
      <c r="D24" s="28">
        <v>20020</v>
      </c>
      <c r="E24" s="54">
        <v>19728</v>
      </c>
      <c r="F24" s="28">
        <v>18204</v>
      </c>
      <c r="G24" s="54">
        <v>17422</v>
      </c>
      <c r="H24" s="5"/>
      <c r="I24" s="5"/>
      <c r="J24" s="5"/>
      <c r="K24" s="5"/>
      <c r="L24" s="5"/>
      <c r="M24" s="5"/>
      <c r="N24" s="5"/>
      <c r="O24" s="5"/>
    </row>
    <row r="25" spans="1:15">
      <c r="A25" s="32"/>
      <c r="B25" s="7" t="s">
        <v>11</v>
      </c>
      <c r="C25" s="54">
        <v>1838</v>
      </c>
      <c r="D25" s="28">
        <v>1792</v>
      </c>
      <c r="E25" s="54">
        <v>756</v>
      </c>
      <c r="F25" s="28">
        <v>208</v>
      </c>
      <c r="G25" s="54">
        <v>204</v>
      </c>
      <c r="H25" s="5"/>
      <c r="I25" s="5"/>
      <c r="J25" s="5"/>
      <c r="K25" s="5"/>
      <c r="L25" s="5"/>
      <c r="M25" s="5"/>
      <c r="N25" s="5"/>
      <c r="O25" s="5"/>
    </row>
    <row r="26" spans="1:15">
      <c r="A26" s="32"/>
      <c r="B26" s="2" t="s">
        <v>12</v>
      </c>
      <c r="C26" s="54">
        <v>842</v>
      </c>
      <c r="D26" s="28">
        <v>720</v>
      </c>
      <c r="E26" s="54">
        <v>669</v>
      </c>
      <c r="F26" s="28">
        <v>651</v>
      </c>
      <c r="G26" s="54">
        <v>613</v>
      </c>
      <c r="H26" s="5"/>
      <c r="I26" s="5"/>
      <c r="J26" s="5"/>
      <c r="K26" s="5"/>
      <c r="L26" s="5"/>
      <c r="M26" s="5"/>
      <c r="N26" s="5"/>
      <c r="O26" s="5"/>
    </row>
    <row r="27" spans="1:15" s="1" customFormat="1">
      <c r="A27" s="31"/>
      <c r="B27" s="8" t="s">
        <v>54</v>
      </c>
      <c r="C27" s="56">
        <f>SUM(C24:C26)</f>
        <v>23205</v>
      </c>
      <c r="D27" s="26">
        <f>SUM(D24:D26)</f>
        <v>22532</v>
      </c>
      <c r="E27" s="56">
        <f>SUM(E24:E26)</f>
        <v>21153</v>
      </c>
      <c r="F27" s="26">
        <f>SUM(F24:F26)</f>
        <v>19063</v>
      </c>
      <c r="G27" s="56">
        <f>SUM(G24:G26)</f>
        <v>18239</v>
      </c>
      <c r="H27" s="4"/>
      <c r="I27" s="5"/>
      <c r="J27" s="5"/>
      <c r="K27" s="5"/>
      <c r="L27" s="5"/>
      <c r="M27" s="4"/>
      <c r="N27" s="4"/>
      <c r="O27" s="4"/>
    </row>
    <row r="28" spans="1:15">
      <c r="A28" s="32"/>
    </row>
    <row r="29" spans="1:15">
      <c r="A29" s="32"/>
    </row>
    <row r="30" spans="1:15">
      <c r="A30" s="31" t="s">
        <v>260</v>
      </c>
      <c r="B30" s="1" t="s">
        <v>46</v>
      </c>
      <c r="C30" s="1"/>
      <c r="D30" s="1"/>
      <c r="E30" s="1"/>
      <c r="F30" s="1"/>
      <c r="G30" s="1"/>
      <c r="K30" s="1"/>
    </row>
    <row r="31" spans="1:15">
      <c r="A31" s="32"/>
      <c r="G31" s="3" t="s">
        <v>79</v>
      </c>
      <c r="I31" s="3"/>
      <c r="O31" s="3"/>
    </row>
    <row r="32" spans="1:15" ht="12.75" customHeight="1">
      <c r="A32" s="32"/>
      <c r="B32" s="382" t="s">
        <v>0</v>
      </c>
      <c r="C32" s="383" t="s">
        <v>1</v>
      </c>
      <c r="D32" s="389"/>
      <c r="E32" s="389"/>
      <c r="F32" s="389"/>
      <c r="G32" s="390"/>
      <c r="H32" s="376"/>
      <c r="I32" s="376"/>
      <c r="K32" s="376"/>
      <c r="L32" s="376"/>
      <c r="M32" s="376"/>
      <c r="N32" s="376"/>
      <c r="O32" s="376"/>
    </row>
    <row r="33" spans="1:15" ht="24.95" customHeight="1">
      <c r="A33" s="32"/>
      <c r="B33" s="382"/>
      <c r="C33" s="126" t="str">
        <f>C10</f>
        <v xml:space="preserve"> Sept 2011</v>
      </c>
      <c r="D33" s="126" t="str">
        <f>D10</f>
        <v xml:space="preserve"> June 2011</v>
      </c>
      <c r="E33" s="126" t="str">
        <f>E10</f>
        <v xml:space="preserve"> March 2011</v>
      </c>
      <c r="F33" s="126" t="str">
        <f>F10</f>
        <v xml:space="preserve"> Dec. 2010</v>
      </c>
      <c r="G33" s="126" t="str">
        <f>G10</f>
        <v xml:space="preserve"> Sept. 2010</v>
      </c>
      <c r="H33" s="9"/>
      <c r="I33" s="9"/>
      <c r="K33" s="9"/>
      <c r="L33" s="9"/>
      <c r="M33" s="9"/>
      <c r="N33" s="9"/>
      <c r="O33" s="9"/>
    </row>
    <row r="34" spans="1:15">
      <c r="A34" s="32"/>
      <c r="B34" s="2" t="s">
        <v>263</v>
      </c>
      <c r="C34" s="54">
        <v>2887.6806823600009</v>
      </c>
      <c r="D34" s="28">
        <v>2340.1337751600004</v>
      </c>
      <c r="E34" s="54">
        <v>1620.3568663799997</v>
      </c>
      <c r="F34" s="28">
        <v>1456.6141408799999</v>
      </c>
      <c r="G34" s="54">
        <v>1380.2505477600002</v>
      </c>
      <c r="H34" s="5"/>
      <c r="I34" s="5"/>
      <c r="J34" s="5"/>
      <c r="K34" s="5"/>
      <c r="L34" s="5"/>
      <c r="M34" s="5"/>
      <c r="N34" s="5"/>
      <c r="O34" s="5"/>
    </row>
    <row r="35" spans="1:15">
      <c r="A35" s="32"/>
      <c r="B35" s="7" t="s">
        <v>13</v>
      </c>
      <c r="C35" s="54">
        <v>1686.0702110200002</v>
      </c>
      <c r="D35" s="28">
        <v>417.26513937999999</v>
      </c>
      <c r="E35" s="54">
        <v>268.32914152999967</v>
      </c>
      <c r="F35" s="33">
        <v>417.08754003000001</v>
      </c>
      <c r="G35" s="57">
        <v>401.68137258999991</v>
      </c>
      <c r="H35" s="5"/>
      <c r="I35" s="5"/>
      <c r="J35" s="5"/>
      <c r="K35" s="5"/>
      <c r="L35" s="5"/>
      <c r="M35" s="5"/>
      <c r="N35" s="5"/>
      <c r="O35" s="5"/>
    </row>
    <row r="36" spans="1:15">
      <c r="A36" s="32"/>
      <c r="B36" s="2" t="s">
        <v>14</v>
      </c>
      <c r="C36" s="54">
        <v>-462.79080895000004</v>
      </c>
      <c r="D36" s="28">
        <v>-502.90857261000008</v>
      </c>
      <c r="E36" s="54">
        <v>-279.05395322999948</v>
      </c>
      <c r="F36" s="28">
        <v>-253.69441533000031</v>
      </c>
      <c r="G36" s="54">
        <v>-315.86965655999973</v>
      </c>
      <c r="H36" s="5"/>
      <c r="I36" s="5"/>
      <c r="J36" s="5"/>
      <c r="K36" s="5"/>
      <c r="L36" s="5"/>
      <c r="M36" s="5"/>
      <c r="N36" s="5"/>
      <c r="O36" s="5"/>
    </row>
    <row r="37" spans="1:15">
      <c r="A37" s="32"/>
      <c r="B37" s="2" t="s">
        <v>15</v>
      </c>
      <c r="C37" s="54">
        <v>-587.79422995000107</v>
      </c>
      <c r="D37" s="28">
        <v>314.05157775000015</v>
      </c>
      <c r="E37" s="54">
        <v>75.627707159999773</v>
      </c>
      <c r="F37" s="28">
        <v>-106.31298143000026</v>
      </c>
      <c r="G37" s="54">
        <v>-1722.5269733299997</v>
      </c>
      <c r="H37" s="245"/>
      <c r="I37" s="5"/>
      <c r="J37" s="5"/>
      <c r="K37" s="5"/>
      <c r="L37" s="5"/>
      <c r="M37" s="5"/>
      <c r="N37" s="5"/>
      <c r="O37" s="5"/>
    </row>
    <row r="38" spans="1:15" s="1" customFormat="1">
      <c r="A38" s="31"/>
      <c r="B38" s="8" t="s">
        <v>16</v>
      </c>
      <c r="C38" s="56">
        <f>SUM(C34:C37)</f>
        <v>3523.1658544800002</v>
      </c>
      <c r="D38" s="26">
        <f>SUM(D34:D37)</f>
        <v>2568.5419196800003</v>
      </c>
      <c r="E38" s="56">
        <f>SUM(E34:E37)</f>
        <v>1685.2597618399996</v>
      </c>
      <c r="F38" s="26">
        <f>SUM(F34:F37)</f>
        <v>1513.6942841499995</v>
      </c>
      <c r="G38" s="56">
        <f>SUM(G34:G37)</f>
        <v>-256.46470953999915</v>
      </c>
      <c r="H38" s="4"/>
      <c r="I38" s="5"/>
      <c r="J38" s="5"/>
      <c r="K38" s="5"/>
      <c r="L38" s="5"/>
      <c r="M38" s="4"/>
      <c r="N38" s="4"/>
      <c r="O38" s="4"/>
    </row>
    <row r="39" spans="1:15">
      <c r="A39" s="32"/>
      <c r="B39" s="48"/>
      <c r="C39" s="48"/>
      <c r="D39" s="19"/>
      <c r="E39" s="19"/>
      <c r="F39" s="19"/>
      <c r="G39" s="19"/>
    </row>
    <row r="40" spans="1:15">
      <c r="A40" s="32"/>
      <c r="B40" s="48"/>
      <c r="C40" s="48"/>
      <c r="D40" s="19"/>
    </row>
    <row r="41" spans="1:15">
      <c r="A41" s="31" t="s">
        <v>261</v>
      </c>
      <c r="B41" s="1" t="s">
        <v>21</v>
      </c>
      <c r="C41" s="1"/>
      <c r="D41" s="1"/>
      <c r="E41" s="1"/>
      <c r="F41" s="1"/>
      <c r="G41" s="1"/>
      <c r="K41" s="1"/>
    </row>
    <row r="42" spans="1:15">
      <c r="A42" s="32"/>
      <c r="G42" s="3" t="s">
        <v>79</v>
      </c>
      <c r="I42" s="3"/>
      <c r="O42" s="3"/>
    </row>
    <row r="43" spans="1:15" ht="12.75" customHeight="1">
      <c r="A43" s="32"/>
      <c r="B43" s="382" t="s">
        <v>0</v>
      </c>
      <c r="C43" s="383" t="s">
        <v>1</v>
      </c>
      <c r="D43" s="389"/>
      <c r="E43" s="389"/>
      <c r="F43" s="389"/>
      <c r="G43" s="390"/>
      <c r="H43" s="376"/>
      <c r="I43" s="376"/>
      <c r="K43" s="376"/>
      <c r="L43" s="376"/>
      <c r="M43" s="376"/>
      <c r="N43" s="376"/>
      <c r="O43" s="376"/>
    </row>
    <row r="44" spans="1:15" ht="24.95" customHeight="1">
      <c r="A44" s="32"/>
      <c r="B44" s="382"/>
      <c r="C44" s="126" t="str">
        <f>C10</f>
        <v xml:space="preserve"> Sept 2011</v>
      </c>
      <c r="D44" s="126" t="str">
        <f>D10</f>
        <v xml:space="preserve"> June 2011</v>
      </c>
      <c r="E44" s="126" t="str">
        <f>E10</f>
        <v xml:space="preserve"> March 2011</v>
      </c>
      <c r="F44" s="126" t="str">
        <f>F10</f>
        <v xml:space="preserve"> Dec. 2010</v>
      </c>
      <c r="G44" s="126" t="str">
        <f>G10</f>
        <v xml:space="preserve"> Sept. 2010</v>
      </c>
      <c r="H44" s="9"/>
      <c r="I44" s="9"/>
      <c r="K44" s="9"/>
      <c r="L44" s="9"/>
      <c r="M44" s="9"/>
      <c r="N44" s="9"/>
      <c r="O44" s="9"/>
    </row>
    <row r="45" spans="1:15">
      <c r="A45" s="32"/>
      <c r="B45" s="2" t="s">
        <v>17</v>
      </c>
      <c r="C45" s="54">
        <v>4392</v>
      </c>
      <c r="D45" s="28">
        <v>4706</v>
      </c>
      <c r="E45" s="54">
        <v>4535</v>
      </c>
      <c r="F45" s="28">
        <v>4989</v>
      </c>
      <c r="G45" s="54">
        <v>5639</v>
      </c>
      <c r="H45" s="5"/>
      <c r="I45" s="5"/>
      <c r="J45" s="5"/>
      <c r="K45" s="5"/>
      <c r="L45" s="5"/>
      <c r="M45" s="5"/>
      <c r="N45" s="5"/>
      <c r="O45" s="5"/>
    </row>
    <row r="46" spans="1:15">
      <c r="A46" s="32"/>
      <c r="B46" s="7" t="s">
        <v>18</v>
      </c>
      <c r="C46" s="54">
        <v>-313</v>
      </c>
      <c r="D46" s="28">
        <v>540</v>
      </c>
      <c r="E46" s="54">
        <v>-1172</v>
      </c>
      <c r="F46" s="28">
        <v>-1844</v>
      </c>
      <c r="G46" s="54">
        <v>-1837</v>
      </c>
      <c r="H46" s="5"/>
      <c r="I46" s="5"/>
      <c r="J46" s="5"/>
      <c r="K46" s="5"/>
      <c r="L46" s="5"/>
      <c r="M46" s="5"/>
      <c r="N46" s="5"/>
      <c r="O46" s="5"/>
    </row>
    <row r="47" spans="1:15" s="1" customFormat="1">
      <c r="A47" s="31"/>
      <c r="B47" s="8" t="s">
        <v>45</v>
      </c>
      <c r="C47" s="56">
        <f>SUM(C45:C46)</f>
        <v>4079</v>
      </c>
      <c r="D47" s="26">
        <f>SUM(D45:D46)</f>
        <v>5246</v>
      </c>
      <c r="E47" s="56">
        <f>SUM(E45:E46)</f>
        <v>3363</v>
      </c>
      <c r="F47" s="26">
        <f>SUM(F45:F46)</f>
        <v>3145</v>
      </c>
      <c r="G47" s="56">
        <f>SUM(G45:G46)</f>
        <v>3802</v>
      </c>
      <c r="H47" s="4"/>
      <c r="I47" s="5"/>
      <c r="J47" s="5"/>
      <c r="K47" s="5"/>
      <c r="L47" s="5"/>
      <c r="M47" s="4"/>
      <c r="N47" s="4"/>
      <c r="O47" s="4"/>
    </row>
    <row r="48" spans="1:15">
      <c r="A48" s="32"/>
      <c r="B48" s="19"/>
      <c r="C48" s="19"/>
      <c r="D48" s="19"/>
      <c r="E48" s="19"/>
      <c r="F48" s="19"/>
      <c r="G48" s="19"/>
    </row>
    <row r="49" spans="1:7">
      <c r="A49" s="32"/>
      <c r="B49" s="19"/>
      <c r="C49" s="19"/>
      <c r="D49" s="19"/>
      <c r="E49" s="19"/>
      <c r="F49" s="19"/>
      <c r="G49" s="19"/>
    </row>
    <row r="50" spans="1:7">
      <c r="A50" s="32"/>
      <c r="B50" s="19"/>
      <c r="C50" s="19"/>
      <c r="D50" s="19"/>
      <c r="E50" s="19"/>
      <c r="F50" s="19"/>
      <c r="G50" s="19"/>
    </row>
    <row r="51" spans="1:7">
      <c r="A51" s="32"/>
      <c r="B51" s="19"/>
      <c r="C51" s="19"/>
      <c r="D51" s="19"/>
      <c r="E51" s="19"/>
      <c r="F51" s="19"/>
      <c r="G51" s="19"/>
    </row>
    <row r="52" spans="1:7">
      <c r="A52" s="31">
        <v>5.2</v>
      </c>
      <c r="B52" s="1" t="s">
        <v>262</v>
      </c>
      <c r="C52" s="1"/>
      <c r="D52" s="1"/>
      <c r="E52" s="1"/>
      <c r="F52" s="1"/>
      <c r="G52" s="1"/>
    </row>
    <row r="53" spans="1:7">
      <c r="B53" s="1"/>
      <c r="C53" s="1"/>
      <c r="D53" s="1"/>
      <c r="E53" s="1"/>
      <c r="F53" s="1"/>
      <c r="G53" s="1"/>
    </row>
    <row r="54" spans="1:7">
      <c r="A54" s="31" t="s">
        <v>264</v>
      </c>
      <c r="B54" s="1" t="s">
        <v>2</v>
      </c>
      <c r="C54" s="1"/>
      <c r="D54" s="1"/>
      <c r="E54" s="1"/>
      <c r="F54" s="1"/>
      <c r="G54" s="1"/>
    </row>
    <row r="55" spans="1:7">
      <c r="A55" s="32"/>
      <c r="G55" s="3" t="s">
        <v>269</v>
      </c>
    </row>
    <row r="56" spans="1:7" ht="12.75">
      <c r="A56" s="32"/>
      <c r="B56" s="382" t="s">
        <v>0</v>
      </c>
      <c r="C56" s="383" t="s">
        <v>1</v>
      </c>
      <c r="D56" s="389"/>
      <c r="E56" s="389"/>
      <c r="F56" s="389"/>
      <c r="G56" s="390"/>
    </row>
    <row r="57" spans="1:7">
      <c r="A57" s="32"/>
      <c r="B57" s="382"/>
      <c r="C57" s="126" t="s">
        <v>229</v>
      </c>
      <c r="D57" s="126" t="s">
        <v>215</v>
      </c>
      <c r="E57" s="126" t="s">
        <v>211</v>
      </c>
      <c r="F57" s="126" t="s">
        <v>216</v>
      </c>
      <c r="G57" s="126" t="s">
        <v>217</v>
      </c>
    </row>
    <row r="58" spans="1:7">
      <c r="A58" s="32"/>
      <c r="B58" s="2" t="s">
        <v>6</v>
      </c>
      <c r="C58" s="54">
        <v>205.92128099999999</v>
      </c>
      <c r="D58" s="28">
        <v>191</v>
      </c>
      <c r="E58" s="54">
        <v>186.78343799999996</v>
      </c>
      <c r="F58" s="28">
        <v>166.97871442967389</v>
      </c>
      <c r="G58" s="54">
        <v>140.35179016305196</v>
      </c>
    </row>
    <row r="59" spans="1:7" ht="22.5">
      <c r="A59" s="32"/>
      <c r="B59" s="7" t="s">
        <v>7</v>
      </c>
      <c r="C59" s="52">
        <v>42.852382079999998</v>
      </c>
      <c r="D59" s="5">
        <v>43</v>
      </c>
      <c r="E59" s="52">
        <v>34.084247000000005</v>
      </c>
      <c r="F59" s="5">
        <v>35.888774607970475</v>
      </c>
      <c r="G59" s="52">
        <v>32.994017736606402</v>
      </c>
    </row>
    <row r="60" spans="1:7">
      <c r="A60" s="32"/>
      <c r="B60" s="2" t="s">
        <v>8</v>
      </c>
      <c r="C60" s="54">
        <v>165.39820785000003</v>
      </c>
      <c r="D60" s="28">
        <v>165</v>
      </c>
      <c r="E60" s="54">
        <v>135.584012</v>
      </c>
      <c r="F60" s="28">
        <v>147.70143334275915</v>
      </c>
      <c r="G60" s="54">
        <v>139.92315796448833</v>
      </c>
    </row>
    <row r="61" spans="1:7">
      <c r="A61" s="32"/>
      <c r="B61" s="2" t="s">
        <v>206</v>
      </c>
      <c r="C61" s="54">
        <v>14.333555010000001</v>
      </c>
      <c r="D61" s="28">
        <v>14.417263999999999</v>
      </c>
      <c r="E61" s="54">
        <v>16.788872999999995</v>
      </c>
      <c r="F61" s="28">
        <v>15.575857059745244</v>
      </c>
      <c r="G61" s="54">
        <v>21.270777089521356</v>
      </c>
    </row>
    <row r="62" spans="1:7">
      <c r="A62" s="32"/>
      <c r="B62" s="2" t="s">
        <v>9</v>
      </c>
      <c r="C62" s="54">
        <v>83.234622129999991</v>
      </c>
      <c r="D62" s="28">
        <v>92.947363999999993</v>
      </c>
      <c r="E62" s="54">
        <v>104.877767451118</v>
      </c>
      <c r="F62" s="28">
        <v>94.449617047847994</v>
      </c>
      <c r="G62" s="54">
        <v>87.286750331648605</v>
      </c>
    </row>
    <row r="63" spans="1:7">
      <c r="A63" s="32"/>
      <c r="B63" s="2" t="s">
        <v>129</v>
      </c>
      <c r="C63" s="54">
        <v>247.60211004805703</v>
      </c>
      <c r="D63" s="28">
        <v>227.60721000000001</v>
      </c>
      <c r="E63" s="54">
        <v>220.79772678999998</v>
      </c>
      <c r="F63" s="28">
        <v>276.63575749527661</v>
      </c>
      <c r="G63" s="54">
        <v>222.45787660190075</v>
      </c>
    </row>
    <row r="64" spans="1:7">
      <c r="A64" s="31"/>
      <c r="B64" s="8" t="s">
        <v>2</v>
      </c>
      <c r="C64" s="56">
        <f>SUM(C58:C63)</f>
        <v>759.34215811805711</v>
      </c>
      <c r="D64" s="26">
        <f>SUM(D58:D63)</f>
        <v>733.97183799999993</v>
      </c>
      <c r="E64" s="56">
        <f>SUM(E58:E63)</f>
        <v>698.91606424111797</v>
      </c>
      <c r="F64" s="26">
        <f>SUM(F58:F63)</f>
        <v>737.23015398327334</v>
      </c>
      <c r="G64" s="56">
        <f>SUM(G58:G63)</f>
        <v>644.28436988721739</v>
      </c>
    </row>
    <row r="65" spans="1:7">
      <c r="A65" s="32"/>
      <c r="B65" s="55"/>
      <c r="D65" s="46"/>
      <c r="E65" s="46"/>
      <c r="F65" s="46"/>
      <c r="G65" s="47"/>
    </row>
    <row r="66" spans="1:7">
      <c r="A66" s="32"/>
      <c r="B66" s="55"/>
      <c r="G66" s="32"/>
    </row>
    <row r="67" spans="1:7">
      <c r="A67" s="31" t="s">
        <v>265</v>
      </c>
      <c r="B67" s="1" t="s">
        <v>54</v>
      </c>
      <c r="C67" s="1"/>
      <c r="D67" s="1"/>
      <c r="E67" s="1"/>
      <c r="F67" s="1"/>
      <c r="G67" s="31"/>
    </row>
    <row r="68" spans="1:7">
      <c r="A68" s="32"/>
      <c r="G68" s="3" t="s">
        <v>269</v>
      </c>
    </row>
    <row r="69" spans="1:7" ht="12.75">
      <c r="A69" s="32"/>
      <c r="B69" s="382" t="s">
        <v>0</v>
      </c>
      <c r="C69" s="383" t="s">
        <v>1</v>
      </c>
      <c r="D69" s="389"/>
      <c r="E69" s="389"/>
      <c r="F69" s="389"/>
      <c r="G69" s="390"/>
    </row>
    <row r="70" spans="1:7">
      <c r="A70" s="32"/>
      <c r="B70" s="382"/>
      <c r="C70" s="126" t="str">
        <f>C57</f>
        <v xml:space="preserve"> Sept 2011</v>
      </c>
      <c r="D70" s="126" t="str">
        <f>D57</f>
        <v xml:space="preserve"> June 2011</v>
      </c>
      <c r="E70" s="126" t="str">
        <f>E57</f>
        <v xml:space="preserve"> March 2011</v>
      </c>
      <c r="F70" s="126" t="str">
        <f>F57</f>
        <v xml:space="preserve"> Dec. 2010</v>
      </c>
      <c r="G70" s="126" t="str">
        <f>G57</f>
        <v xml:space="preserve"> Sept. 2010</v>
      </c>
    </row>
    <row r="71" spans="1:7">
      <c r="A71" s="32"/>
      <c r="B71" s="2" t="s">
        <v>10</v>
      </c>
      <c r="C71" s="54">
        <v>99.088735780000007</v>
      </c>
      <c r="D71" s="28">
        <v>64.712773999999996</v>
      </c>
      <c r="E71" s="54">
        <v>114.22201199999999</v>
      </c>
      <c r="F71" s="28">
        <v>102.4</v>
      </c>
      <c r="G71" s="54">
        <v>87.4</v>
      </c>
    </row>
    <row r="72" spans="1:7">
      <c r="A72" s="32"/>
      <c r="B72" s="7" t="s">
        <v>11</v>
      </c>
      <c r="C72" s="54">
        <v>11.08000023</v>
      </c>
      <c r="D72" s="28">
        <v>11</v>
      </c>
      <c r="E72" s="54">
        <v>11.562379999999999</v>
      </c>
      <c r="F72" s="28">
        <v>50.459471617390001</v>
      </c>
      <c r="G72" s="54">
        <v>45.4</v>
      </c>
    </row>
    <row r="73" spans="1:7">
      <c r="A73" s="32"/>
      <c r="B73" s="2" t="s">
        <v>12</v>
      </c>
      <c r="C73" s="54">
        <v>79.090733189999995</v>
      </c>
      <c r="D73" s="28">
        <v>120.535076</v>
      </c>
      <c r="E73" s="54">
        <v>63.10083199999999</v>
      </c>
      <c r="F73" s="28">
        <v>28.612785827298566</v>
      </c>
      <c r="G73" s="54">
        <v>30.4</v>
      </c>
    </row>
    <row r="74" spans="1:7">
      <c r="A74" s="31"/>
      <c r="B74" s="8" t="s">
        <v>54</v>
      </c>
      <c r="C74" s="56">
        <f>SUM(C71:C73)</f>
        <v>189.25946920000001</v>
      </c>
      <c r="D74" s="26">
        <f>SUM(D71:D73)</f>
        <v>196.24785</v>
      </c>
      <c r="E74" s="56">
        <f>SUM(E71:E73)</f>
        <v>188.88522399999999</v>
      </c>
      <c r="F74" s="26">
        <f>SUM(F71:F73)</f>
        <v>181.47225744468858</v>
      </c>
      <c r="G74" s="56">
        <f>SUM(G71:G73)</f>
        <v>163.20000000000002</v>
      </c>
    </row>
    <row r="75" spans="1:7">
      <c r="A75" s="32"/>
    </row>
    <row r="76" spans="1:7">
      <c r="A76" s="32"/>
    </row>
    <row r="77" spans="1:7">
      <c r="A77" s="31" t="s">
        <v>266</v>
      </c>
      <c r="B77" s="1" t="s">
        <v>46</v>
      </c>
      <c r="C77" s="1"/>
      <c r="D77" s="1"/>
      <c r="E77" s="1"/>
      <c r="F77" s="1"/>
      <c r="G77" s="1"/>
    </row>
    <row r="78" spans="1:7">
      <c r="A78" s="32"/>
      <c r="G78" s="3" t="s">
        <v>269</v>
      </c>
    </row>
    <row r="79" spans="1:7" ht="12.75">
      <c r="A79" s="32"/>
      <c r="B79" s="382" t="s">
        <v>0</v>
      </c>
      <c r="C79" s="383" t="s">
        <v>1</v>
      </c>
      <c r="D79" s="389"/>
      <c r="E79" s="389"/>
      <c r="F79" s="389"/>
      <c r="G79" s="390"/>
    </row>
    <row r="80" spans="1:7">
      <c r="A80" s="32"/>
      <c r="B80" s="382"/>
      <c r="C80" s="126" t="str">
        <f>C57</f>
        <v xml:space="preserve"> Sept 2011</v>
      </c>
      <c r="D80" s="126" t="str">
        <f>D57</f>
        <v xml:space="preserve"> June 2011</v>
      </c>
      <c r="E80" s="126" t="str">
        <f>E57</f>
        <v xml:space="preserve"> March 2011</v>
      </c>
      <c r="F80" s="126" t="str">
        <f>F57</f>
        <v xml:space="preserve"> Dec. 2010</v>
      </c>
      <c r="G80" s="126" t="str">
        <f>G57</f>
        <v xml:space="preserve"> Sept. 2010</v>
      </c>
    </row>
    <row r="81" spans="1:7">
      <c r="A81" s="32"/>
      <c r="B81" s="2" t="s">
        <v>251</v>
      </c>
      <c r="C81" s="54">
        <v>45.17980236999999</v>
      </c>
      <c r="D81" s="28">
        <v>42.38683606</v>
      </c>
      <c r="E81" s="54">
        <v>42</v>
      </c>
      <c r="F81" s="28">
        <v>43</v>
      </c>
      <c r="G81" s="54">
        <v>44.108918425534618</v>
      </c>
    </row>
    <row r="82" spans="1:7">
      <c r="A82" s="32"/>
      <c r="B82" s="2" t="s">
        <v>252</v>
      </c>
      <c r="C82" s="54">
        <v>41.780573969999999</v>
      </c>
      <c r="D82" s="28">
        <v>40</v>
      </c>
      <c r="E82" s="54">
        <v>43</v>
      </c>
      <c r="F82" s="28">
        <v>38</v>
      </c>
      <c r="G82" s="54">
        <v>35.166528523136357</v>
      </c>
    </row>
    <row r="83" spans="1:7">
      <c r="A83" s="32"/>
      <c r="B83" s="7" t="s">
        <v>13</v>
      </c>
      <c r="C83" s="54">
        <v>12.8828511</v>
      </c>
      <c r="D83" s="28">
        <v>19.920303000000001</v>
      </c>
      <c r="E83" s="54">
        <v>21</v>
      </c>
      <c r="F83" s="33">
        <v>18</v>
      </c>
      <c r="G83" s="57">
        <v>14.011507011433103</v>
      </c>
    </row>
    <row r="84" spans="1:7">
      <c r="A84" s="32"/>
      <c r="B84" s="2" t="s">
        <v>14</v>
      </c>
      <c r="C84" s="54">
        <v>0.34886300000000003</v>
      </c>
      <c r="D84" s="28">
        <v>-1</v>
      </c>
      <c r="E84" s="54">
        <v>-1</v>
      </c>
      <c r="F84" s="28">
        <v>-1</v>
      </c>
      <c r="G84" s="54">
        <v>2.2055544035468686</v>
      </c>
    </row>
    <row r="85" spans="1:7">
      <c r="A85" s="32"/>
      <c r="B85" s="2" t="s">
        <v>15</v>
      </c>
      <c r="C85" s="54">
        <v>68.069028169999996</v>
      </c>
      <c r="D85" s="28">
        <v>32.136417999999999</v>
      </c>
      <c r="E85" s="54">
        <v>9</v>
      </c>
      <c r="F85" s="28">
        <v>36</v>
      </c>
      <c r="G85" s="54">
        <v>-16.645503752772473</v>
      </c>
    </row>
    <row r="86" spans="1:7">
      <c r="A86" s="31"/>
      <c r="B86" s="8" t="s">
        <v>16</v>
      </c>
      <c r="C86" s="56">
        <f>SUM(C81:C85)</f>
        <v>168.26111860999998</v>
      </c>
      <c r="D86" s="26">
        <f>SUM(D81:D85)</f>
        <v>133.44355706000002</v>
      </c>
      <c r="E86" s="56">
        <f>SUM(E81:E85)</f>
        <v>114</v>
      </c>
      <c r="F86" s="26">
        <f>SUM(F81:F85)</f>
        <v>134</v>
      </c>
      <c r="G86" s="56">
        <f>SUM(G81:G85)</f>
        <v>78.847004610878486</v>
      </c>
    </row>
    <row r="87" spans="1:7">
      <c r="A87" s="32"/>
      <c r="B87" s="48"/>
      <c r="C87" s="48"/>
      <c r="D87" s="19"/>
      <c r="E87" s="19"/>
      <c r="F87" s="19"/>
      <c r="G87" s="19"/>
    </row>
    <row r="88" spans="1:7">
      <c r="A88" s="32"/>
      <c r="B88" s="48"/>
      <c r="C88" s="48"/>
      <c r="D88" s="19"/>
    </row>
    <row r="89" spans="1:7">
      <c r="A89" s="31" t="s">
        <v>267</v>
      </c>
      <c r="B89" s="1" t="s">
        <v>21</v>
      </c>
      <c r="C89" s="1"/>
      <c r="D89" s="1"/>
      <c r="E89" s="1"/>
      <c r="F89" s="1"/>
      <c r="G89" s="1"/>
    </row>
    <row r="90" spans="1:7">
      <c r="A90" s="32"/>
      <c r="G90" s="3" t="s">
        <v>269</v>
      </c>
    </row>
    <row r="91" spans="1:7" ht="12.75">
      <c r="A91" s="32"/>
      <c r="B91" s="382" t="s">
        <v>0</v>
      </c>
      <c r="C91" s="383" t="s">
        <v>1</v>
      </c>
      <c r="D91" s="389"/>
      <c r="E91" s="389"/>
      <c r="F91" s="389"/>
      <c r="G91" s="390"/>
    </row>
    <row r="92" spans="1:7">
      <c r="A92" s="32"/>
      <c r="B92" s="382"/>
      <c r="C92" s="126" t="str">
        <f>C57</f>
        <v xml:space="preserve"> Sept 2011</v>
      </c>
      <c r="D92" s="126" t="str">
        <f>D57</f>
        <v xml:space="preserve"> June 2011</v>
      </c>
      <c r="E92" s="126" t="str">
        <f>E57</f>
        <v xml:space="preserve"> March 2011</v>
      </c>
      <c r="F92" s="126" t="str">
        <f>F57</f>
        <v xml:space="preserve"> Dec. 2010</v>
      </c>
      <c r="G92" s="126" t="str">
        <f>G57</f>
        <v xml:space="preserve"> Sept. 2010</v>
      </c>
    </row>
    <row r="93" spans="1:7">
      <c r="A93" s="32"/>
      <c r="B93" s="2" t="s">
        <v>17</v>
      </c>
      <c r="C93" s="54">
        <v>40.975253950000003</v>
      </c>
      <c r="D93" s="28">
        <v>38.660665999999999</v>
      </c>
      <c r="E93" s="54">
        <v>25.820239000000004</v>
      </c>
      <c r="F93" s="28">
        <v>18.975891097940259</v>
      </c>
      <c r="G93" s="54">
        <v>29.718258102989719</v>
      </c>
    </row>
    <row r="94" spans="1:7">
      <c r="A94" s="32"/>
      <c r="B94" s="7" t="s">
        <v>18</v>
      </c>
      <c r="C94" s="54">
        <v>-22.857050520000001</v>
      </c>
      <c r="D94" s="28">
        <v>-40.843617999999999</v>
      </c>
      <c r="E94" s="54">
        <v>10.444813000000003</v>
      </c>
      <c r="F94" s="28">
        <v>-13.447864402119324</v>
      </c>
      <c r="G94" s="54">
        <v>10.66726985613322</v>
      </c>
    </row>
    <row r="95" spans="1:7">
      <c r="A95" s="31"/>
      <c r="B95" s="8" t="s">
        <v>45</v>
      </c>
      <c r="C95" s="56">
        <f>SUM(C93:C94)</f>
        <v>18.118203430000001</v>
      </c>
      <c r="D95" s="26">
        <f>SUM(D93:D94)</f>
        <v>-2.1829520000000002</v>
      </c>
      <c r="E95" s="56">
        <f>SUM(E93:E94)</f>
        <v>36.265052000000011</v>
      </c>
      <c r="F95" s="26">
        <f>SUM(F93:F94)</f>
        <v>5.5280266958209356</v>
      </c>
      <c r="G95" s="56">
        <f>SUM(G93:G94)</f>
        <v>40.385527959122939</v>
      </c>
    </row>
    <row r="96" spans="1:7">
      <c r="A96" s="32"/>
      <c r="B96" s="19"/>
      <c r="C96" s="19"/>
      <c r="D96" s="19"/>
      <c r="E96" s="19"/>
      <c r="F96" s="19"/>
      <c r="G96" s="19"/>
    </row>
    <row r="97" spans="1:12">
      <c r="A97" s="32"/>
      <c r="B97" s="19"/>
      <c r="C97" s="19"/>
      <c r="D97" s="19"/>
      <c r="E97" s="19"/>
      <c r="F97" s="19"/>
      <c r="G97" s="19"/>
    </row>
    <row r="98" spans="1:12">
      <c r="A98" s="32"/>
      <c r="B98" s="19"/>
      <c r="C98" s="19"/>
      <c r="D98" s="19"/>
      <c r="E98" s="19"/>
      <c r="F98" s="19"/>
      <c r="G98" s="19"/>
    </row>
    <row r="99" spans="1:12">
      <c r="A99" s="32"/>
      <c r="B99" s="19"/>
      <c r="C99" s="19"/>
      <c r="D99" s="19"/>
      <c r="E99" s="19"/>
      <c r="F99" s="19"/>
      <c r="G99" s="19"/>
    </row>
    <row r="100" spans="1:12">
      <c r="A100" s="32"/>
      <c r="B100" s="19"/>
      <c r="C100" s="19"/>
      <c r="D100" s="19"/>
      <c r="E100" s="19"/>
      <c r="F100" s="19"/>
      <c r="G100" s="19"/>
    </row>
    <row r="101" spans="1:12">
      <c r="A101" s="32"/>
      <c r="B101" s="19"/>
      <c r="C101" s="19"/>
      <c r="D101" s="19"/>
      <c r="E101" s="19"/>
      <c r="F101" s="19"/>
      <c r="G101" s="19"/>
    </row>
    <row r="102" spans="1:12">
      <c r="A102" s="31">
        <v>5.3</v>
      </c>
      <c r="B102" s="1" t="s">
        <v>268</v>
      </c>
      <c r="C102" s="19"/>
      <c r="D102" s="19"/>
      <c r="E102" s="19"/>
      <c r="F102" s="19"/>
      <c r="G102" s="19"/>
    </row>
    <row r="103" spans="1:12">
      <c r="A103" s="32"/>
      <c r="B103" s="19"/>
      <c r="C103" s="19"/>
      <c r="D103" s="19"/>
      <c r="E103" s="19"/>
      <c r="F103" s="19"/>
      <c r="G103" s="19"/>
    </row>
    <row r="104" spans="1:12">
      <c r="G104" s="3" t="s">
        <v>79</v>
      </c>
    </row>
    <row r="105" spans="1:12">
      <c r="B105" s="391" t="s">
        <v>0</v>
      </c>
      <c r="C105" s="383" t="s">
        <v>1</v>
      </c>
      <c r="D105" s="384"/>
      <c r="E105" s="384"/>
      <c r="F105" s="384"/>
      <c r="G105" s="385"/>
    </row>
    <row r="106" spans="1:12">
      <c r="B106" s="392"/>
      <c r="C106" s="126" t="str">
        <f>C10</f>
        <v xml:space="preserve"> Sept 2011</v>
      </c>
      <c r="D106" s="126" t="str">
        <f>D10</f>
        <v xml:space="preserve"> June 2011</v>
      </c>
      <c r="E106" s="126" t="str">
        <f>E10</f>
        <v xml:space="preserve"> March 2011</v>
      </c>
      <c r="F106" s="126" t="str">
        <f>F10</f>
        <v xml:space="preserve"> Dec. 2010</v>
      </c>
      <c r="G106" s="126" t="str">
        <f>G10</f>
        <v xml:space="preserve"> Sept. 2010</v>
      </c>
    </row>
    <row r="107" spans="1:12">
      <c r="B107" s="231" t="s">
        <v>183</v>
      </c>
      <c r="C107" s="54">
        <v>478690</v>
      </c>
      <c r="D107" s="201">
        <v>460118</v>
      </c>
      <c r="E107" s="54">
        <v>532338</v>
      </c>
      <c r="F107" s="201">
        <v>549946</v>
      </c>
      <c r="G107" s="54">
        <v>564202</v>
      </c>
      <c r="I107" s="5"/>
      <c r="J107" s="5"/>
      <c r="K107" s="5"/>
      <c r="L107" s="5"/>
    </row>
    <row r="108" spans="1:12" ht="22.5">
      <c r="B108" s="231" t="s">
        <v>184</v>
      </c>
      <c r="C108" s="54">
        <v>196219</v>
      </c>
      <c r="D108" s="201">
        <v>167720</v>
      </c>
      <c r="E108" s="54">
        <v>84369</v>
      </c>
      <c r="F108" s="201">
        <v>72309</v>
      </c>
      <c r="G108" s="54">
        <v>75865</v>
      </c>
      <c r="I108" s="5"/>
      <c r="J108" s="5"/>
      <c r="K108" s="5"/>
      <c r="L108" s="5"/>
    </row>
    <row r="109" spans="1:12">
      <c r="B109" s="232" t="s">
        <v>185</v>
      </c>
      <c r="C109" s="54"/>
      <c r="D109" s="201"/>
      <c r="E109" s="54"/>
      <c r="F109" s="201"/>
      <c r="G109" s="54"/>
      <c r="I109" s="5"/>
      <c r="J109" s="5"/>
      <c r="K109" s="5"/>
      <c r="L109" s="5"/>
    </row>
    <row r="110" spans="1:12">
      <c r="B110" s="230" t="s">
        <v>186</v>
      </c>
      <c r="C110" s="128">
        <v>15701</v>
      </c>
      <c r="D110" s="201">
        <v>13554</v>
      </c>
      <c r="E110" s="128">
        <v>9574</v>
      </c>
      <c r="F110" s="201">
        <v>15644</v>
      </c>
      <c r="G110" s="128">
        <v>19138</v>
      </c>
      <c r="I110" s="5"/>
      <c r="J110" s="5"/>
      <c r="K110" s="5"/>
      <c r="L110" s="5"/>
    </row>
    <row r="111" spans="1:12">
      <c r="B111" s="230" t="s">
        <v>212</v>
      </c>
      <c r="C111" s="128">
        <v>887</v>
      </c>
      <c r="D111" s="201">
        <v>596</v>
      </c>
      <c r="E111" s="128">
        <v>743.53913764999993</v>
      </c>
      <c r="F111" s="201">
        <v>95.306630080000005</v>
      </c>
      <c r="G111" s="128">
        <v>89.916094080000008</v>
      </c>
      <c r="I111" s="5"/>
      <c r="J111" s="5"/>
      <c r="K111" s="5"/>
      <c r="L111" s="5"/>
    </row>
    <row r="112" spans="1:12">
      <c r="B112" s="230" t="s">
        <v>187</v>
      </c>
      <c r="C112" s="235">
        <v>876</v>
      </c>
      <c r="D112" s="201">
        <v>727</v>
      </c>
      <c r="E112" s="54">
        <v>653</v>
      </c>
      <c r="F112" s="201">
        <v>1393.8200000000002</v>
      </c>
      <c r="G112" s="54">
        <v>279</v>
      </c>
      <c r="I112" s="5"/>
      <c r="J112" s="5"/>
      <c r="K112" s="5"/>
      <c r="L112" s="5"/>
    </row>
    <row r="113" spans="2:12">
      <c r="B113" s="233" t="s">
        <v>188</v>
      </c>
      <c r="C113" s="54">
        <v>13147</v>
      </c>
      <c r="D113" s="201">
        <v>12775</v>
      </c>
      <c r="E113" s="54">
        <v>6224.4608623500008</v>
      </c>
      <c r="F113" s="201">
        <v>6644.6933699199999</v>
      </c>
      <c r="G113" s="54">
        <v>19122.083905920001</v>
      </c>
      <c r="I113" s="5"/>
      <c r="J113" s="5"/>
      <c r="K113" s="5"/>
      <c r="L113" s="5"/>
    </row>
    <row r="114" spans="2:12">
      <c r="B114" s="234" t="s">
        <v>189</v>
      </c>
      <c r="C114" s="163">
        <f>SUM(C107:C108)-SUM(C110:C113)</f>
        <v>644298</v>
      </c>
      <c r="D114" s="244">
        <f>SUM(D107:D108)-SUM(D110:D113)</f>
        <v>600186</v>
      </c>
      <c r="E114" s="163">
        <f>SUM(E107:E108)-SUM(E110:E113)</f>
        <v>599512</v>
      </c>
      <c r="F114" s="244">
        <f>SUM(F107:F108)-SUM(F110:F113)</f>
        <v>598477.18000000005</v>
      </c>
      <c r="G114" s="163">
        <f>SUM(G107:G108)-SUM(G110:G113)</f>
        <v>601438</v>
      </c>
      <c r="I114" s="5"/>
      <c r="J114" s="5"/>
      <c r="K114" s="5"/>
      <c r="L114" s="5"/>
    </row>
    <row r="117" spans="2:12">
      <c r="G117" s="3" t="s">
        <v>269</v>
      </c>
    </row>
    <row r="118" spans="2:12">
      <c r="B118" s="391" t="s">
        <v>0</v>
      </c>
      <c r="C118" s="383" t="s">
        <v>1</v>
      </c>
      <c r="D118" s="384"/>
      <c r="E118" s="384"/>
      <c r="F118" s="384"/>
      <c r="G118" s="385"/>
    </row>
    <row r="119" spans="2:12">
      <c r="B119" s="392"/>
      <c r="C119" s="126" t="str">
        <f>C23</f>
        <v xml:space="preserve"> Sept 2011</v>
      </c>
      <c r="D119" s="126" t="str">
        <f>D23</f>
        <v xml:space="preserve"> June 2011</v>
      </c>
      <c r="E119" s="126" t="str">
        <f>E23</f>
        <v xml:space="preserve"> March 2011</v>
      </c>
      <c r="F119" s="126" t="str">
        <f>F23</f>
        <v xml:space="preserve"> Dec. 2010</v>
      </c>
      <c r="G119" s="126" t="str">
        <f>G23</f>
        <v xml:space="preserve"> Sept. 2010</v>
      </c>
    </row>
    <row r="120" spans="2:12">
      <c r="B120" s="231" t="s">
        <v>183</v>
      </c>
      <c r="C120" s="54">
        <v>9784.0994332175778</v>
      </c>
      <c r="D120" s="201">
        <v>10288.86404293381</v>
      </c>
      <c r="E120" s="54">
        <v>11922.463605823068</v>
      </c>
      <c r="F120" s="201">
        <v>12272.840883731309</v>
      </c>
      <c r="G120" s="54">
        <v>12560.151380231522</v>
      </c>
    </row>
    <row r="121" spans="2:12" ht="22.5">
      <c r="B121" s="231" t="s">
        <v>184</v>
      </c>
      <c r="C121" s="54">
        <v>4010.583481348096</v>
      </c>
      <c r="D121" s="201">
        <v>3750.4472271914133</v>
      </c>
      <c r="E121" s="54">
        <v>1889.5632698768197</v>
      </c>
      <c r="F121" s="201">
        <v>1613.6799821468421</v>
      </c>
      <c r="G121" s="54">
        <v>1688.8913624220836</v>
      </c>
    </row>
    <row r="122" spans="2:12">
      <c r="B122" s="232" t="s">
        <v>185</v>
      </c>
      <c r="C122" s="54"/>
      <c r="D122" s="201"/>
      <c r="E122" s="54"/>
      <c r="F122" s="201"/>
      <c r="G122" s="54"/>
    </row>
    <row r="123" spans="2:12">
      <c r="B123" s="230" t="s">
        <v>186</v>
      </c>
      <c r="C123" s="128">
        <v>320.91780735120682</v>
      </c>
      <c r="D123" s="201">
        <v>303.08586762075134</v>
      </c>
      <c r="E123" s="128">
        <v>214.42329227323629</v>
      </c>
      <c r="F123" s="201">
        <v>349.11850033474667</v>
      </c>
      <c r="G123" s="128">
        <v>426.04630454140693</v>
      </c>
    </row>
    <row r="124" spans="2:12">
      <c r="B124" s="230" t="s">
        <v>212</v>
      </c>
      <c r="C124" s="128">
        <v>18.129679327464522</v>
      </c>
      <c r="D124" s="201">
        <v>13.32737030411449</v>
      </c>
      <c r="E124" s="128">
        <v>16.652612265397536</v>
      </c>
      <c r="F124" s="201">
        <v>2.126905380049096</v>
      </c>
      <c r="G124" s="128">
        <v>2.0016939910952805</v>
      </c>
    </row>
    <row r="125" spans="2:12">
      <c r="B125" s="230" t="s">
        <v>187</v>
      </c>
      <c r="C125" s="235">
        <v>17.904846776616598</v>
      </c>
      <c r="D125" s="201">
        <v>16.256708407871198</v>
      </c>
      <c r="E125" s="54">
        <v>14.624860022396417</v>
      </c>
      <c r="F125" s="201">
        <v>31.105110466413748</v>
      </c>
      <c r="G125" s="54">
        <v>6.2110418521816557</v>
      </c>
    </row>
    <row r="126" spans="2:12">
      <c r="B126" s="233" t="s">
        <v>188</v>
      </c>
      <c r="C126" s="54">
        <v>268.71577690887943</v>
      </c>
      <c r="D126" s="201">
        <v>285.6663685152057</v>
      </c>
      <c r="E126" s="54">
        <v>139.40561841769318</v>
      </c>
      <c r="F126" s="201">
        <v>148.28594889355054</v>
      </c>
      <c r="G126" s="54">
        <v>425.69198365805875</v>
      </c>
    </row>
    <row r="127" spans="2:12">
      <c r="B127" s="234" t="s">
        <v>189</v>
      </c>
      <c r="C127" s="163">
        <f>SUM(C120:C121)-SUM(C123:C126)</f>
        <v>13169.014804201506</v>
      </c>
      <c r="D127" s="244">
        <f>SUM(D120:D121)-SUM(D123:D126)</f>
        <v>13420.974955277281</v>
      </c>
      <c r="E127" s="163">
        <f>SUM(E120:E121)-SUM(E123:E126)</f>
        <v>13426.920492721165</v>
      </c>
      <c r="F127" s="244">
        <f>SUM(F120:F121)-SUM(F123:F126)</f>
        <v>13355.884400803392</v>
      </c>
      <c r="G127" s="163">
        <f>SUM(G120:G121)-SUM(G123:G126)</f>
        <v>13389.091718610864</v>
      </c>
    </row>
  </sheetData>
  <mergeCells count="27">
    <mergeCell ref="H22:I22"/>
    <mergeCell ref="H32:I32"/>
    <mergeCell ref="H43:I43"/>
    <mergeCell ref="J9:N9"/>
    <mergeCell ref="K22:O22"/>
    <mergeCell ref="K32:O32"/>
    <mergeCell ref="K43:O43"/>
    <mergeCell ref="B105:B106"/>
    <mergeCell ref="C105:G105"/>
    <mergeCell ref="C32:G32"/>
    <mergeCell ref="C22:G22"/>
    <mergeCell ref="B9:B10"/>
    <mergeCell ref="B22:B23"/>
    <mergeCell ref="B32:B33"/>
    <mergeCell ref="B43:B44"/>
    <mergeCell ref="C9:G9"/>
    <mergeCell ref="C43:G43"/>
    <mergeCell ref="B91:B92"/>
    <mergeCell ref="C91:G91"/>
    <mergeCell ref="B118:B119"/>
    <mergeCell ref="C118:G118"/>
    <mergeCell ref="B56:B57"/>
    <mergeCell ref="C56:G56"/>
    <mergeCell ref="B69:B70"/>
    <mergeCell ref="C69:G69"/>
    <mergeCell ref="B79:B80"/>
    <mergeCell ref="C79:G79"/>
  </mergeCells>
  <phoneticPr fontId="2" type="noConversion"/>
  <hyperlinks>
    <hyperlink ref="A1" location="Cover!E6" display="INDEX"/>
  </hyperlinks>
  <pageMargins left="0.75" right="0.75" top="1" bottom="1" header="0.5" footer="0.5"/>
  <pageSetup scale="81" fitToHeight="2" orientation="portrait" r:id="rId1"/>
  <headerFooter alignWithMargins="0"/>
  <rowBreaks count="2" manualBreakCount="2">
    <brk id="49" max="6" man="1"/>
    <brk id="9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view="pageBreakPreview" zoomScaleNormal="100" zoomScaleSheetLayoutView="100" workbookViewId="0">
      <selection activeCell="A4" sqref="A4"/>
    </sheetView>
  </sheetViews>
  <sheetFormatPr defaultRowHeight="12.75"/>
  <cols>
    <col min="1" max="1" width="40.140625" style="44" customWidth="1"/>
    <col min="2" max="2" width="9.140625" style="43"/>
    <col min="3" max="7" width="11.42578125" style="43" bestFit="1" customWidth="1"/>
    <col min="8" max="16384" width="9.140625" style="44"/>
  </cols>
  <sheetData>
    <row r="1" spans="1:12">
      <c r="A1" s="58" t="s">
        <v>20</v>
      </c>
      <c r="C1" s="148">
        <f>1000</f>
        <v>1000</v>
      </c>
    </row>
    <row r="3" spans="1:12">
      <c r="A3" s="27" t="s">
        <v>208</v>
      </c>
    </row>
    <row r="5" spans="1:12">
      <c r="A5" s="61" t="s">
        <v>26</v>
      </c>
      <c r="B5" s="61" t="s">
        <v>27</v>
      </c>
      <c r="C5" s="126" t="s">
        <v>229</v>
      </c>
      <c r="D5" s="126" t="s">
        <v>215</v>
      </c>
      <c r="E5" s="126" t="s">
        <v>211</v>
      </c>
      <c r="F5" s="126" t="s">
        <v>216</v>
      </c>
      <c r="G5" s="126" t="s">
        <v>217</v>
      </c>
    </row>
    <row r="6" spans="1:12">
      <c r="A6" s="29"/>
      <c r="B6" s="143"/>
      <c r="C6" s="142"/>
      <c r="D6" s="130"/>
      <c r="E6" s="136"/>
      <c r="F6" s="130"/>
      <c r="G6" s="63"/>
    </row>
    <row r="7" spans="1:12">
      <c r="A7" s="29" t="s">
        <v>181</v>
      </c>
      <c r="B7" s="144" t="s">
        <v>29</v>
      </c>
      <c r="C7" s="141">
        <v>182724.84021354854</v>
      </c>
      <c r="D7" s="135">
        <v>178771.1707772259</v>
      </c>
      <c r="E7" s="141">
        <v>171161.91041354852</v>
      </c>
      <c r="F7" s="135">
        <v>160684.77341354854</v>
      </c>
      <c r="G7" s="128">
        <v>150407.43541354852</v>
      </c>
      <c r="I7" s="282"/>
      <c r="J7" s="282"/>
      <c r="K7" s="282"/>
      <c r="L7" s="282"/>
    </row>
    <row r="8" spans="1:12">
      <c r="A8" s="34"/>
      <c r="B8" s="144"/>
      <c r="C8" s="145"/>
      <c r="D8" s="146"/>
      <c r="E8" s="145"/>
      <c r="F8" s="146"/>
      <c r="G8" s="209"/>
      <c r="I8" s="282"/>
      <c r="J8" s="282"/>
      <c r="K8" s="282"/>
      <c r="L8" s="282"/>
    </row>
    <row r="9" spans="1:12">
      <c r="A9" s="29" t="s">
        <v>38</v>
      </c>
      <c r="B9" s="144"/>
      <c r="C9" s="145"/>
      <c r="D9" s="146"/>
      <c r="E9" s="145"/>
      <c r="F9" s="146"/>
      <c r="G9" s="209"/>
      <c r="I9" s="282"/>
      <c r="J9" s="282"/>
      <c r="K9" s="282"/>
      <c r="L9" s="282"/>
    </row>
    <row r="10" spans="1:12">
      <c r="A10" s="149" t="s">
        <v>31</v>
      </c>
      <c r="B10" s="144" t="s">
        <v>29</v>
      </c>
      <c r="C10" s="141">
        <v>172782.77100000001</v>
      </c>
      <c r="D10" s="135">
        <v>169187.296</v>
      </c>
      <c r="E10" s="141">
        <v>162203.48000000001</v>
      </c>
      <c r="F10" s="135">
        <v>152495.21900000001</v>
      </c>
      <c r="G10" s="128">
        <v>143292.272</v>
      </c>
      <c r="I10" s="282"/>
      <c r="J10" s="282"/>
      <c r="K10" s="282"/>
      <c r="L10" s="282"/>
    </row>
    <row r="11" spans="1:12">
      <c r="A11" s="149" t="s">
        <v>254</v>
      </c>
      <c r="B11" s="144" t="s">
        <v>32</v>
      </c>
      <c r="C11" s="341">
        <v>0.88599131217776339</v>
      </c>
      <c r="D11" s="342">
        <v>0.88769999999999993</v>
      </c>
      <c r="E11" s="341">
        <v>0.90720000000000001</v>
      </c>
      <c r="F11" s="342">
        <v>0.91791380685842994</v>
      </c>
      <c r="G11" s="259">
        <v>0.89300000000000002</v>
      </c>
      <c r="I11" s="282"/>
      <c r="J11" s="282"/>
      <c r="K11" s="282"/>
      <c r="L11" s="282"/>
    </row>
    <row r="12" spans="1:12">
      <c r="A12" s="34" t="s">
        <v>130</v>
      </c>
      <c r="B12" s="144" t="s">
        <v>29</v>
      </c>
      <c r="C12" s="141">
        <v>3595.4749999999999</v>
      </c>
      <c r="D12" s="135">
        <v>6983.8159999999998</v>
      </c>
      <c r="E12" s="141">
        <v>9708.2610000000004</v>
      </c>
      <c r="F12" s="135">
        <v>9202.9470000000001</v>
      </c>
      <c r="G12" s="128">
        <v>6671.8710000000001</v>
      </c>
      <c r="I12" s="282"/>
      <c r="J12" s="282"/>
      <c r="K12" s="282"/>
      <c r="L12" s="282"/>
    </row>
    <row r="13" spans="1:12">
      <c r="A13" s="34" t="s">
        <v>131</v>
      </c>
      <c r="B13" s="144" t="s">
        <v>32</v>
      </c>
      <c r="C13" s="138">
        <v>0.96289904390988146</v>
      </c>
      <c r="D13" s="132">
        <v>0.96344206600476667</v>
      </c>
      <c r="E13" s="138">
        <v>0.96301841366165508</v>
      </c>
      <c r="F13" s="132">
        <v>0.96189012981449606</v>
      </c>
      <c r="G13" s="129">
        <v>0.96057843231071105</v>
      </c>
      <c r="I13" s="282"/>
      <c r="J13" s="282"/>
      <c r="K13" s="282"/>
      <c r="L13" s="282"/>
    </row>
    <row r="14" spans="1:12">
      <c r="A14" s="34" t="s">
        <v>33</v>
      </c>
      <c r="B14" s="144" t="s">
        <v>57</v>
      </c>
      <c r="C14" s="139">
        <v>182.82325447117179</v>
      </c>
      <c r="D14" s="133">
        <v>190.47072992644243</v>
      </c>
      <c r="E14" s="139">
        <v>194.05864358896375</v>
      </c>
      <c r="F14" s="133">
        <v>198.71952134894426</v>
      </c>
      <c r="G14" s="210">
        <v>201.97270943427336</v>
      </c>
      <c r="I14" s="282"/>
      <c r="J14" s="282"/>
      <c r="K14" s="282"/>
      <c r="L14" s="282"/>
    </row>
    <row r="15" spans="1:12">
      <c r="A15" s="34" t="s">
        <v>33</v>
      </c>
      <c r="B15" s="144" t="s">
        <v>132</v>
      </c>
      <c r="C15" s="140">
        <v>4.0033777919881715</v>
      </c>
      <c r="D15" s="134">
        <v>4.2571219205016</v>
      </c>
      <c r="E15" s="140">
        <v>4.2857474290848883</v>
      </c>
      <c r="F15" s="134">
        <v>4.4128840004947092</v>
      </c>
      <c r="G15" s="211">
        <v>4.351297151187218</v>
      </c>
      <c r="I15" s="282"/>
      <c r="J15" s="282"/>
      <c r="K15" s="282"/>
      <c r="L15" s="282"/>
    </row>
    <row r="16" spans="1:12">
      <c r="A16" s="34" t="s">
        <v>56</v>
      </c>
      <c r="B16" s="247" t="s">
        <v>200</v>
      </c>
      <c r="C16" s="248">
        <v>43.183664214974769</v>
      </c>
      <c r="D16" s="249">
        <v>42.758410365542318</v>
      </c>
      <c r="E16" s="248">
        <v>43.2550159452774</v>
      </c>
      <c r="F16" s="249">
        <v>44.263093713961837</v>
      </c>
      <c r="G16" s="250">
        <v>44.512490340282881</v>
      </c>
      <c r="I16" s="282"/>
      <c r="J16" s="282"/>
      <c r="K16" s="282"/>
      <c r="L16" s="282"/>
    </row>
    <row r="17" spans="1:12">
      <c r="A17" s="34" t="s">
        <v>35</v>
      </c>
      <c r="B17" s="144" t="s">
        <v>133</v>
      </c>
      <c r="C17" s="141">
        <v>423.36206941831091</v>
      </c>
      <c r="D17" s="135">
        <v>445.45793049391972</v>
      </c>
      <c r="E17" s="141">
        <v>448.63847428578089</v>
      </c>
      <c r="F17" s="135">
        <v>448.95081810845608</v>
      </c>
      <c r="G17" s="128">
        <v>453.74389949935517</v>
      </c>
      <c r="I17" s="282"/>
      <c r="J17" s="282"/>
      <c r="K17" s="282"/>
      <c r="L17" s="282"/>
    </row>
    <row r="18" spans="1:12">
      <c r="A18" s="34" t="s">
        <v>134</v>
      </c>
      <c r="B18" s="144" t="s">
        <v>32</v>
      </c>
      <c r="C18" s="138">
        <v>7.2068243935504872E-2</v>
      </c>
      <c r="D18" s="132">
        <v>6.424089995740119E-2</v>
      </c>
      <c r="E18" s="138">
        <v>7.6433464418013061E-2</v>
      </c>
      <c r="F18" s="132">
        <v>7.8237026055921852E-2</v>
      </c>
      <c r="G18" s="129">
        <v>5.9230986134600871E-2</v>
      </c>
      <c r="I18" s="282"/>
      <c r="J18" s="282"/>
      <c r="K18" s="282"/>
      <c r="L18" s="282"/>
    </row>
    <row r="19" spans="1:12">
      <c r="A19" s="34" t="s">
        <v>135</v>
      </c>
      <c r="B19" s="144" t="s">
        <v>32</v>
      </c>
      <c r="C19" s="138">
        <v>0.14521893015079371</v>
      </c>
      <c r="D19" s="132">
        <v>0.14550825570431258</v>
      </c>
      <c r="E19" s="138">
        <v>0.14957248086651628</v>
      </c>
      <c r="F19" s="132">
        <v>0.1376207535298494</v>
      </c>
      <c r="G19" s="129">
        <v>0.1269338535699355</v>
      </c>
      <c r="I19" s="282"/>
      <c r="J19" s="282"/>
      <c r="K19" s="282"/>
      <c r="L19" s="282"/>
    </row>
    <row r="20" spans="1:12">
      <c r="A20" s="335" t="s">
        <v>230</v>
      </c>
      <c r="B20" s="336" t="s">
        <v>32</v>
      </c>
      <c r="C20" s="337">
        <v>9.4802294582965976E-2</v>
      </c>
      <c r="D20" s="338">
        <v>8.8927532546298371E-2</v>
      </c>
      <c r="E20" s="337">
        <v>9.4192054608945044E-2</v>
      </c>
      <c r="F20" s="338">
        <v>8.5965337620272336E-2</v>
      </c>
      <c r="G20" s="339">
        <v>7.8776946124366448E-2</v>
      </c>
      <c r="I20" s="282"/>
      <c r="J20" s="282"/>
      <c r="K20" s="282"/>
      <c r="L20" s="282"/>
    </row>
    <row r="21" spans="1:12">
      <c r="A21" s="34"/>
      <c r="B21" s="144"/>
      <c r="C21" s="137"/>
      <c r="D21" s="131"/>
      <c r="E21" s="137"/>
      <c r="F21" s="131"/>
      <c r="G21" s="212"/>
      <c r="I21" s="282"/>
      <c r="J21" s="282"/>
      <c r="K21" s="282"/>
      <c r="L21" s="282"/>
    </row>
    <row r="22" spans="1:12">
      <c r="A22" s="29" t="s">
        <v>136</v>
      </c>
      <c r="B22" s="144"/>
      <c r="C22" s="137"/>
      <c r="D22" s="131"/>
      <c r="E22" s="137"/>
      <c r="F22" s="131"/>
      <c r="G22" s="212"/>
      <c r="I22" s="282"/>
      <c r="J22" s="282"/>
      <c r="K22" s="282"/>
      <c r="L22" s="282"/>
    </row>
    <row r="23" spans="1:12">
      <c r="A23" s="34" t="s">
        <v>28</v>
      </c>
      <c r="B23" s="144" t="s">
        <v>29</v>
      </c>
      <c r="C23" s="141">
        <v>3328.321213548536</v>
      </c>
      <c r="D23" s="135">
        <v>3321.7359999999999</v>
      </c>
      <c r="E23" s="141">
        <v>3295.9184135485352</v>
      </c>
      <c r="F23" s="135">
        <v>3257.3424135485352</v>
      </c>
      <c r="G23" s="128">
        <v>3216.2874135485354</v>
      </c>
      <c r="H23" s="213"/>
      <c r="I23" s="282"/>
      <c r="J23" s="282"/>
      <c r="K23" s="282"/>
      <c r="L23" s="282"/>
    </row>
    <row r="24" spans="1:12">
      <c r="A24" s="34" t="s">
        <v>130</v>
      </c>
      <c r="B24" s="144" t="s">
        <v>137</v>
      </c>
      <c r="C24" s="141">
        <v>6585.2135485359468</v>
      </c>
      <c r="D24" s="135">
        <v>25817.586451464798</v>
      </c>
      <c r="E24" s="141">
        <v>38576</v>
      </c>
      <c r="F24" s="135">
        <v>41055</v>
      </c>
      <c r="G24" s="128">
        <v>63207.999999995343</v>
      </c>
      <c r="I24" s="282"/>
      <c r="J24" s="282"/>
      <c r="K24" s="282"/>
      <c r="L24" s="282"/>
    </row>
    <row r="25" spans="1:12">
      <c r="A25" s="34" t="s">
        <v>33</v>
      </c>
      <c r="B25" s="144" t="s">
        <v>57</v>
      </c>
      <c r="C25" s="141">
        <v>954.75007379185365</v>
      </c>
      <c r="D25" s="135">
        <v>952.28658214856682</v>
      </c>
      <c r="E25" s="141">
        <v>934.05962036374774</v>
      </c>
      <c r="F25" s="135">
        <v>933.73837637534359</v>
      </c>
      <c r="G25" s="128">
        <v>954.03930399437081</v>
      </c>
      <c r="I25" s="282"/>
      <c r="J25" s="282"/>
      <c r="K25" s="282"/>
      <c r="L25" s="282"/>
    </row>
    <row r="26" spans="1:12">
      <c r="A26" s="340" t="s">
        <v>33</v>
      </c>
      <c r="B26" s="144" t="s">
        <v>132</v>
      </c>
      <c r="C26" s="248">
        <v>20.906668866460183</v>
      </c>
      <c r="D26" s="249">
        <v>21.284110608647424</v>
      </c>
      <c r="E26" s="248">
        <v>20.628525184711744</v>
      </c>
      <c r="F26" s="249">
        <v>20.735150295170293</v>
      </c>
      <c r="G26" s="250">
        <v>20.553809062715352</v>
      </c>
      <c r="I26" s="282"/>
      <c r="J26" s="282"/>
      <c r="K26" s="282"/>
      <c r="L26" s="282"/>
    </row>
    <row r="27" spans="1:12">
      <c r="A27" s="39" t="s">
        <v>253</v>
      </c>
      <c r="B27" s="144" t="s">
        <v>32</v>
      </c>
      <c r="C27" s="341">
        <v>0.52094954834382878</v>
      </c>
      <c r="D27" s="342">
        <v>0.51969276367664163</v>
      </c>
      <c r="E27" s="341">
        <v>0.47283556615166716</v>
      </c>
      <c r="F27" s="342">
        <v>0.45820619717137195</v>
      </c>
      <c r="G27" s="259">
        <v>0.44391380261131819</v>
      </c>
      <c r="I27" s="282"/>
      <c r="J27" s="282"/>
      <c r="K27" s="282"/>
      <c r="L27" s="282"/>
    </row>
    <row r="28" spans="1:12">
      <c r="A28" s="39"/>
      <c r="B28" s="144"/>
      <c r="C28" s="341"/>
      <c r="D28" s="342"/>
      <c r="E28" s="341"/>
      <c r="F28" s="342"/>
      <c r="G28" s="259"/>
      <c r="I28" s="282"/>
      <c r="J28" s="282"/>
      <c r="K28" s="282"/>
      <c r="L28" s="282"/>
    </row>
    <row r="29" spans="1:12">
      <c r="A29" s="348" t="s">
        <v>270</v>
      </c>
      <c r="B29" s="153"/>
      <c r="C29" s="250"/>
      <c r="D29" s="262"/>
      <c r="E29" s="250"/>
      <c r="F29" s="262"/>
      <c r="G29" s="250"/>
      <c r="I29" s="282"/>
      <c r="J29" s="282"/>
      <c r="K29" s="282"/>
      <c r="L29" s="282"/>
    </row>
    <row r="30" spans="1:12">
      <c r="A30" s="251" t="s">
        <v>271</v>
      </c>
      <c r="B30" s="349" t="s">
        <v>29</v>
      </c>
      <c r="C30" s="128">
        <v>6613.7479999999996</v>
      </c>
      <c r="D30" s="124">
        <v>6262.1387772258813</v>
      </c>
      <c r="E30" s="128">
        <v>5662.5119999999997</v>
      </c>
      <c r="F30" s="124">
        <v>4932.2120000000004</v>
      </c>
      <c r="G30" s="128">
        <v>3898.8760000000002</v>
      </c>
      <c r="I30" s="282"/>
      <c r="J30" s="282"/>
      <c r="K30" s="282"/>
      <c r="L30" s="282"/>
    </row>
    <row r="31" spans="1:12">
      <c r="A31" s="251" t="s">
        <v>272</v>
      </c>
      <c r="B31" s="349" t="s">
        <v>29</v>
      </c>
      <c r="C31" s="128">
        <v>351.60922277411913</v>
      </c>
      <c r="D31" s="124">
        <v>599.62677722588091</v>
      </c>
      <c r="E31" s="128">
        <v>730.3</v>
      </c>
      <c r="F31" s="124">
        <v>1033.336</v>
      </c>
      <c r="G31" s="128">
        <v>655.11500000000001</v>
      </c>
      <c r="I31" s="282"/>
      <c r="J31" s="282"/>
      <c r="K31" s="282"/>
      <c r="L31" s="282"/>
    </row>
    <row r="32" spans="1:12">
      <c r="A32" s="251" t="s">
        <v>273</v>
      </c>
      <c r="B32" s="350" t="s">
        <v>57</v>
      </c>
      <c r="C32" s="128">
        <v>161.16436513883886</v>
      </c>
      <c r="D32" s="124">
        <v>163.49479898152467</v>
      </c>
      <c r="E32" s="128">
        <v>161.22636130915654</v>
      </c>
      <c r="F32" s="124">
        <v>160.37227657410222</v>
      </c>
      <c r="G32" s="128">
        <v>157.77233529235374</v>
      </c>
      <c r="I32" s="282"/>
      <c r="J32" s="282"/>
      <c r="K32" s="282"/>
      <c r="L32" s="282"/>
    </row>
    <row r="33" spans="1:12">
      <c r="A33" s="251" t="s">
        <v>273</v>
      </c>
      <c r="B33" s="350" t="s">
        <v>132</v>
      </c>
      <c r="C33" s="250">
        <v>3.5291016021073935</v>
      </c>
      <c r="D33" s="262">
        <v>3.6541955443812553</v>
      </c>
      <c r="E33" s="250">
        <v>3.5606528557675916</v>
      </c>
      <c r="F33" s="262">
        <v>3.5613222526541075</v>
      </c>
      <c r="G33" s="250">
        <v>3.3990449255085191</v>
      </c>
      <c r="I33" s="282"/>
      <c r="J33" s="282"/>
      <c r="K33" s="282"/>
      <c r="L33" s="282"/>
    </row>
    <row r="34" spans="1:12">
      <c r="A34" s="351" t="s">
        <v>134</v>
      </c>
      <c r="B34" s="352" t="s">
        <v>32</v>
      </c>
      <c r="C34" s="353">
        <v>1.1658147645450966E-2</v>
      </c>
      <c r="D34" s="354">
        <v>7.2638095655078692E-3</v>
      </c>
      <c r="E34" s="353">
        <v>6.8895902207251431E-3</v>
      </c>
      <c r="F34" s="354">
        <v>3.8348157606240794E-3</v>
      </c>
      <c r="G34" s="353">
        <v>3.6841204546478649E-3</v>
      </c>
      <c r="I34" s="282"/>
      <c r="J34" s="282"/>
      <c r="K34" s="282"/>
      <c r="L34" s="282"/>
    </row>
    <row r="35" spans="1:12">
      <c r="G35" s="213"/>
    </row>
    <row r="36" spans="1:12">
      <c r="A36" s="27" t="s">
        <v>37</v>
      </c>
      <c r="G36" s="44"/>
    </row>
    <row r="37" spans="1:12">
      <c r="G37" s="44"/>
    </row>
    <row r="38" spans="1:12">
      <c r="A38" s="64" t="s">
        <v>26</v>
      </c>
      <c r="B38" s="61" t="s">
        <v>27</v>
      </c>
      <c r="C38" s="126" t="s">
        <v>229</v>
      </c>
      <c r="D38" s="126" t="s">
        <v>215</v>
      </c>
      <c r="E38" s="126" t="s">
        <v>211</v>
      </c>
      <c r="F38" s="126" t="s">
        <v>216</v>
      </c>
      <c r="G38" s="126" t="s">
        <v>217</v>
      </c>
    </row>
    <row r="39" spans="1:12">
      <c r="A39" s="131" t="s">
        <v>38</v>
      </c>
      <c r="B39" s="153" t="s">
        <v>36</v>
      </c>
      <c r="C39" s="155">
        <v>217408.4391436</v>
      </c>
      <c r="D39" s="156">
        <v>221559.8003261</v>
      </c>
      <c r="E39" s="128">
        <v>211822.3301165</v>
      </c>
      <c r="F39" s="122">
        <v>199146.00234040001</v>
      </c>
      <c r="G39" s="128">
        <v>190766.87</v>
      </c>
      <c r="I39" s="282"/>
      <c r="J39" s="282"/>
      <c r="K39" s="282"/>
      <c r="L39" s="282"/>
    </row>
    <row r="40" spans="1:12" hidden="1">
      <c r="A40" s="131" t="s">
        <v>138</v>
      </c>
      <c r="B40" s="153" t="s">
        <v>36</v>
      </c>
      <c r="C40" s="157">
        <v>0</v>
      </c>
      <c r="D40" s="158">
        <v>0</v>
      </c>
      <c r="E40" s="159">
        <v>0</v>
      </c>
      <c r="F40" s="160">
        <v>0</v>
      </c>
      <c r="G40" s="159">
        <v>0</v>
      </c>
      <c r="I40" s="282"/>
      <c r="J40" s="282"/>
      <c r="K40" s="282"/>
      <c r="L40" s="282"/>
    </row>
    <row r="41" spans="1:12" hidden="1">
      <c r="A41" s="131" t="s">
        <v>139</v>
      </c>
      <c r="B41" s="153" t="s">
        <v>36</v>
      </c>
      <c r="C41" s="157">
        <v>0</v>
      </c>
      <c r="D41" s="158">
        <v>0</v>
      </c>
      <c r="E41" s="159">
        <v>0</v>
      </c>
      <c r="F41" s="160">
        <v>0</v>
      </c>
      <c r="G41" s="159">
        <v>0</v>
      </c>
      <c r="I41" s="282"/>
      <c r="J41" s="282"/>
      <c r="K41" s="282"/>
      <c r="L41" s="282"/>
    </row>
    <row r="42" spans="1:12">
      <c r="A42" s="150" t="s">
        <v>48</v>
      </c>
      <c r="B42" s="153" t="s">
        <v>36</v>
      </c>
      <c r="C42" s="155">
        <v>4597.9630810138178</v>
      </c>
      <c r="D42" s="156">
        <v>4569.9171621999994</v>
      </c>
      <c r="E42" s="128">
        <v>4535.1880621999999</v>
      </c>
      <c r="F42" s="122">
        <v>4598.2083350561416</v>
      </c>
      <c r="G42" s="128">
        <v>4791.2903610480789</v>
      </c>
      <c r="I42" s="282"/>
      <c r="J42" s="282"/>
      <c r="K42" s="282"/>
      <c r="L42" s="282"/>
    </row>
    <row r="43" spans="1:12">
      <c r="A43" s="131" t="s">
        <v>39</v>
      </c>
      <c r="B43" s="153" t="s">
        <v>36</v>
      </c>
      <c r="C43" s="155">
        <v>20304.718643271775</v>
      </c>
      <c r="D43" s="156">
        <v>19877.983785066666</v>
      </c>
      <c r="E43" s="128">
        <v>19542.186816199999</v>
      </c>
      <c r="F43" s="122">
        <v>18063.318397683332</v>
      </c>
      <c r="G43" s="128">
        <v>17688.663984116669</v>
      </c>
      <c r="I43" s="282"/>
      <c r="J43" s="282"/>
      <c r="K43" s="282"/>
      <c r="L43" s="282"/>
    </row>
    <row r="44" spans="1:12">
      <c r="A44" s="131" t="s">
        <v>40</v>
      </c>
      <c r="B44" s="153" t="s">
        <v>36</v>
      </c>
      <c r="C44" s="155">
        <v>3519.4784501799995</v>
      </c>
      <c r="D44" s="156">
        <v>3118.9684862433337</v>
      </c>
      <c r="E44" s="128">
        <v>3046.9185191566671</v>
      </c>
      <c r="F44" s="122">
        <v>3192.4662501633338</v>
      </c>
      <c r="G44" s="128">
        <v>3034.1677631000002</v>
      </c>
      <c r="I44" s="282"/>
      <c r="J44" s="282"/>
      <c r="K44" s="282"/>
      <c r="L44" s="282"/>
    </row>
    <row r="45" spans="1:12">
      <c r="A45" s="151" t="s">
        <v>140</v>
      </c>
      <c r="B45" s="31" t="s">
        <v>36</v>
      </c>
      <c r="C45" s="161">
        <v>245830.59931806559</v>
      </c>
      <c r="D45" s="162">
        <v>249126.66975961</v>
      </c>
      <c r="E45" s="163">
        <v>238946.62351405667</v>
      </c>
      <c r="F45" s="164">
        <v>224999.99532330281</v>
      </c>
      <c r="G45" s="163">
        <v>216280.99210826473</v>
      </c>
      <c r="I45" s="282"/>
      <c r="J45" s="282"/>
      <c r="K45" s="282"/>
      <c r="L45" s="282"/>
    </row>
    <row r="46" spans="1:12">
      <c r="A46" s="131" t="s">
        <v>144</v>
      </c>
      <c r="B46" s="153" t="s">
        <v>36</v>
      </c>
      <c r="C46" s="155">
        <v>-20659.949841155107</v>
      </c>
      <c r="D46" s="156">
        <v>-20272.423064300001</v>
      </c>
      <c r="E46" s="128">
        <v>-19985.302901349998</v>
      </c>
      <c r="F46" s="122">
        <v>-18514.157069766665</v>
      </c>
      <c r="G46" s="128">
        <v>-18118.895211300001</v>
      </c>
      <c r="I46" s="282"/>
      <c r="J46" s="282"/>
      <c r="K46" s="282"/>
      <c r="L46" s="282"/>
    </row>
    <row r="47" spans="1:12">
      <c r="A47" s="152" t="s">
        <v>141</v>
      </c>
      <c r="B47" s="154" t="s">
        <v>36</v>
      </c>
      <c r="C47" s="243">
        <f>C45+C46</f>
        <v>225170.64947691048</v>
      </c>
      <c r="D47" s="165">
        <f>D45+D46</f>
        <v>228854.24669530999</v>
      </c>
      <c r="E47" s="242">
        <f>E45+E46</f>
        <v>218961.32061270668</v>
      </c>
      <c r="F47" s="167">
        <f>F45+F46</f>
        <v>206485.83825353615</v>
      </c>
      <c r="G47" s="166">
        <f>G45+G46</f>
        <v>198162.09689696474</v>
      </c>
      <c r="I47" s="282"/>
      <c r="J47" s="282"/>
      <c r="K47" s="282"/>
      <c r="L47" s="282"/>
    </row>
    <row r="48" spans="1:12">
      <c r="A48" s="48"/>
      <c r="B48" s="60"/>
      <c r="C48" s="60"/>
      <c r="D48" s="60"/>
      <c r="E48" s="60"/>
      <c r="F48" s="60"/>
      <c r="G48" s="27"/>
    </row>
    <row r="49" spans="1:12">
      <c r="A49" s="147" t="s">
        <v>26</v>
      </c>
      <c r="B49" s="61" t="s">
        <v>27</v>
      </c>
      <c r="C49" s="126" t="s">
        <v>229</v>
      </c>
      <c r="D49" s="126" t="s">
        <v>215</v>
      </c>
      <c r="E49" s="126" t="s">
        <v>211</v>
      </c>
      <c r="F49" s="126" t="s">
        <v>216</v>
      </c>
      <c r="G49" s="126" t="s">
        <v>217</v>
      </c>
    </row>
    <row r="50" spans="1:12">
      <c r="A50" s="218" t="s">
        <v>142</v>
      </c>
      <c r="B50" s="169"/>
      <c r="C50" s="137"/>
      <c r="D50" s="168"/>
      <c r="E50" s="172"/>
      <c r="F50" s="131"/>
      <c r="G50" s="214"/>
    </row>
    <row r="51" spans="1:12">
      <c r="A51" s="219" t="s">
        <v>41</v>
      </c>
      <c r="B51" s="170" t="s">
        <v>137</v>
      </c>
      <c r="C51" s="141">
        <v>5115</v>
      </c>
      <c r="D51" s="171">
        <v>5114</v>
      </c>
      <c r="E51" s="173">
        <v>5113</v>
      </c>
      <c r="F51" s="135">
        <v>5104</v>
      </c>
      <c r="G51" s="215">
        <v>5101</v>
      </c>
      <c r="I51" s="282"/>
      <c r="J51" s="282"/>
      <c r="K51" s="282"/>
      <c r="L51" s="282"/>
    </row>
    <row r="52" spans="1:12">
      <c r="A52" s="219" t="s">
        <v>145</v>
      </c>
      <c r="B52" s="170" t="s">
        <v>137</v>
      </c>
      <c r="C52" s="141">
        <v>453148</v>
      </c>
      <c r="D52" s="171">
        <v>452719</v>
      </c>
      <c r="E52" s="173">
        <v>452215</v>
      </c>
      <c r="F52" s="135">
        <v>450293</v>
      </c>
      <c r="G52" s="215">
        <v>445893</v>
      </c>
      <c r="I52" s="282"/>
      <c r="J52" s="282"/>
      <c r="K52" s="282"/>
      <c r="L52" s="282"/>
    </row>
    <row r="53" spans="1:12">
      <c r="A53" s="219" t="s">
        <v>42</v>
      </c>
      <c r="B53" s="170" t="s">
        <v>32</v>
      </c>
      <c r="C53" s="204">
        <v>0.86309999999999998</v>
      </c>
      <c r="D53" s="205">
        <v>0.86219999999999997</v>
      </c>
      <c r="E53" s="206">
        <v>0.8609</v>
      </c>
      <c r="F53" s="207">
        <v>0.85819999999999996</v>
      </c>
      <c r="G53" s="216">
        <v>0.85099999999999998</v>
      </c>
      <c r="I53" s="282"/>
      <c r="J53" s="282"/>
      <c r="K53" s="282"/>
      <c r="L53" s="282"/>
    </row>
    <row r="54" spans="1:12">
      <c r="A54" s="219" t="s">
        <v>43</v>
      </c>
      <c r="B54" s="221" t="s">
        <v>179</v>
      </c>
      <c r="C54" s="141">
        <v>151719.14200000002</v>
      </c>
      <c r="D54" s="171">
        <v>148791.80010000002</v>
      </c>
      <c r="E54" s="173">
        <v>144556.94959999999</v>
      </c>
      <c r="F54" s="135">
        <v>139541.40210000001</v>
      </c>
      <c r="G54" s="215">
        <v>134025.51800000001</v>
      </c>
      <c r="I54" s="282"/>
      <c r="J54" s="282"/>
      <c r="K54" s="282"/>
      <c r="L54" s="282"/>
    </row>
    <row r="55" spans="1:12">
      <c r="A55" s="219" t="s">
        <v>255</v>
      </c>
      <c r="B55" s="170" t="s">
        <v>137</v>
      </c>
      <c r="C55" s="141">
        <v>118011</v>
      </c>
      <c r="D55" s="171">
        <v>117144</v>
      </c>
      <c r="E55" s="173">
        <v>116261</v>
      </c>
      <c r="F55" s="135">
        <v>113587</v>
      </c>
      <c r="G55" s="215">
        <v>110038</v>
      </c>
      <c r="I55" s="282"/>
      <c r="J55" s="282"/>
      <c r="K55" s="282"/>
      <c r="L55" s="282"/>
    </row>
    <row r="56" spans="1:12">
      <c r="A56" s="220" t="s">
        <v>48</v>
      </c>
      <c r="B56" s="170"/>
      <c r="C56" s="137"/>
      <c r="D56" s="168"/>
      <c r="E56" s="174"/>
      <c r="F56" s="150"/>
      <c r="G56" s="217"/>
    </row>
    <row r="57" spans="1:12">
      <c r="A57" s="219" t="s">
        <v>53</v>
      </c>
      <c r="B57" s="170" t="s">
        <v>137</v>
      </c>
      <c r="C57" s="141">
        <v>87</v>
      </c>
      <c r="D57" s="171">
        <v>87</v>
      </c>
      <c r="E57" s="173">
        <v>87</v>
      </c>
      <c r="F57" s="135">
        <v>87</v>
      </c>
      <c r="G57" s="215">
        <v>88</v>
      </c>
      <c r="I57" s="282"/>
      <c r="J57" s="282"/>
      <c r="K57" s="282"/>
      <c r="L57" s="282"/>
    </row>
    <row r="58" spans="1:12">
      <c r="A58" s="343" t="s">
        <v>256</v>
      </c>
      <c r="B58" s="170"/>
      <c r="C58" s="141"/>
      <c r="D58" s="171"/>
      <c r="E58" s="173"/>
      <c r="F58" s="135"/>
      <c r="G58" s="215"/>
      <c r="I58" s="282"/>
      <c r="J58" s="282"/>
      <c r="K58" s="282"/>
      <c r="L58" s="282"/>
    </row>
    <row r="59" spans="1:12">
      <c r="A59" s="219" t="s">
        <v>205</v>
      </c>
      <c r="B59" s="221" t="s">
        <v>137</v>
      </c>
      <c r="C59" s="359">
        <v>7</v>
      </c>
      <c r="D59" s="360">
        <v>7</v>
      </c>
      <c r="E59" s="359">
        <v>7</v>
      </c>
      <c r="F59" s="361">
        <v>6</v>
      </c>
      <c r="G59" s="362">
        <v>5</v>
      </c>
      <c r="I59" s="282"/>
      <c r="J59" s="282"/>
      <c r="K59" s="282"/>
      <c r="L59" s="282"/>
    </row>
    <row r="60" spans="1:12">
      <c r="A60" s="151" t="s">
        <v>270</v>
      </c>
      <c r="B60" s="153"/>
      <c r="C60" s="128"/>
      <c r="D60" s="124"/>
      <c r="E60" s="128"/>
      <c r="F60" s="124"/>
      <c r="G60" s="128"/>
      <c r="I60" s="282"/>
      <c r="J60" s="282"/>
      <c r="K60" s="282"/>
      <c r="L60" s="282"/>
    </row>
    <row r="61" spans="1:12">
      <c r="A61" s="131" t="s">
        <v>274</v>
      </c>
      <c r="B61" s="153" t="s">
        <v>137</v>
      </c>
      <c r="C61" s="128">
        <v>582</v>
      </c>
      <c r="D61" s="124">
        <v>550</v>
      </c>
      <c r="E61" s="128">
        <v>531</v>
      </c>
      <c r="F61" s="124">
        <v>505</v>
      </c>
      <c r="G61" s="128">
        <v>480</v>
      </c>
      <c r="I61" s="282"/>
      <c r="J61" s="282"/>
      <c r="K61" s="282"/>
      <c r="L61" s="282"/>
    </row>
    <row r="62" spans="1:12">
      <c r="A62" s="355" t="s">
        <v>280</v>
      </c>
      <c r="B62" s="356" t="s">
        <v>32</v>
      </c>
      <c r="C62" s="357">
        <v>0.90937500000000004</v>
      </c>
      <c r="D62" s="358">
        <v>0.859375</v>
      </c>
      <c r="E62" s="357">
        <v>0.82968750000000002</v>
      </c>
      <c r="F62" s="358">
        <v>0.7890625</v>
      </c>
      <c r="G62" s="357">
        <v>0.75</v>
      </c>
      <c r="I62" s="282"/>
      <c r="J62" s="282"/>
      <c r="K62" s="282"/>
      <c r="L62" s="282"/>
    </row>
    <row r="63" spans="1:12">
      <c r="A63" s="149"/>
      <c r="G63" s="44"/>
    </row>
    <row r="64" spans="1:12">
      <c r="A64" s="149"/>
      <c r="G64" s="44"/>
    </row>
    <row r="65" spans="1:12">
      <c r="A65" s="29" t="s">
        <v>201</v>
      </c>
      <c r="G65" s="44"/>
    </row>
    <row r="66" spans="1:12">
      <c r="A66" s="64" t="s">
        <v>26</v>
      </c>
      <c r="B66" s="61" t="s">
        <v>27</v>
      </c>
      <c r="C66" s="126" t="s">
        <v>229</v>
      </c>
      <c r="D66" s="126" t="s">
        <v>215</v>
      </c>
      <c r="E66" s="126" t="s">
        <v>211</v>
      </c>
      <c r="F66" s="126" t="s">
        <v>216</v>
      </c>
      <c r="G66" s="126" t="s">
        <v>217</v>
      </c>
    </row>
    <row r="67" spans="1:12">
      <c r="A67" s="34" t="s">
        <v>49</v>
      </c>
      <c r="B67" s="36" t="s">
        <v>30</v>
      </c>
      <c r="C67" s="65">
        <v>33056</v>
      </c>
      <c r="D67" s="69">
        <v>32942</v>
      </c>
      <c r="E67" s="65">
        <v>32792</v>
      </c>
      <c r="F67" s="50">
        <v>32424</v>
      </c>
      <c r="G67" s="67">
        <v>31831</v>
      </c>
      <c r="I67" s="282"/>
      <c r="J67" s="282"/>
      <c r="K67" s="282"/>
      <c r="L67" s="282"/>
    </row>
    <row r="68" spans="1:12">
      <c r="A68" s="34" t="s">
        <v>193</v>
      </c>
      <c r="B68" s="36" t="s">
        <v>30</v>
      </c>
      <c r="C68" s="65">
        <v>59444</v>
      </c>
      <c r="D68" s="50">
        <v>58624</v>
      </c>
      <c r="E68" s="65">
        <v>57645</v>
      </c>
      <c r="F68" s="50">
        <v>55253</v>
      </c>
      <c r="G68" s="67">
        <v>52776</v>
      </c>
      <c r="I68" s="282"/>
      <c r="J68" s="282"/>
      <c r="K68" s="282"/>
      <c r="L68" s="282"/>
    </row>
    <row r="69" spans="1:12">
      <c r="A69" s="29" t="s">
        <v>50</v>
      </c>
      <c r="B69" s="36"/>
      <c r="C69" s="65"/>
      <c r="D69" s="50"/>
      <c r="E69" s="65"/>
      <c r="F69" s="50"/>
      <c r="G69" s="68"/>
    </row>
    <row r="70" spans="1:12">
      <c r="A70" s="34" t="s">
        <v>51</v>
      </c>
      <c r="B70" s="36" t="s">
        <v>34</v>
      </c>
      <c r="C70" s="65">
        <v>37117.288360477854</v>
      </c>
      <c r="D70" s="50">
        <v>36202.762264513811</v>
      </c>
      <c r="E70" s="65">
        <v>36598.532152983207</v>
      </c>
      <c r="F70" s="50">
        <v>37858.746724887053</v>
      </c>
      <c r="G70" s="67">
        <v>38041.26419142769</v>
      </c>
      <c r="I70" s="282"/>
      <c r="J70" s="282"/>
      <c r="K70" s="282"/>
      <c r="L70" s="282"/>
    </row>
    <row r="71" spans="1:12">
      <c r="A71" s="35" t="s">
        <v>231</v>
      </c>
      <c r="B71" s="30" t="s">
        <v>52</v>
      </c>
      <c r="C71" s="66">
        <v>1.7874452511793393</v>
      </c>
      <c r="D71" s="70">
        <v>1.7665635660767807</v>
      </c>
      <c r="E71" s="66">
        <v>1.729381298023317</v>
      </c>
      <c r="F71" s="71">
        <v>1.6798557401844734</v>
      </c>
      <c r="G71" s="66">
        <v>1.6529147293613189</v>
      </c>
      <c r="I71" s="282"/>
      <c r="J71" s="282"/>
      <c r="K71" s="282"/>
      <c r="L71" s="282"/>
    </row>
    <row r="72" spans="1:12">
      <c r="A72" s="208" t="s">
        <v>199</v>
      </c>
      <c r="B72" s="42"/>
      <c r="C72" s="42"/>
      <c r="D72" s="42"/>
      <c r="E72" s="42"/>
      <c r="F72" s="42"/>
      <c r="G72" s="42"/>
    </row>
    <row r="73" spans="1:12">
      <c r="A73" s="246"/>
      <c r="G73" s="44"/>
    </row>
    <row r="74" spans="1:12">
      <c r="A74" s="29" t="s">
        <v>55</v>
      </c>
      <c r="G74" s="44"/>
    </row>
    <row r="75" spans="1:12">
      <c r="A75" s="64" t="s">
        <v>26</v>
      </c>
      <c r="B75" s="61" t="s">
        <v>27</v>
      </c>
      <c r="C75" s="126" t="s">
        <v>229</v>
      </c>
      <c r="D75" s="126" t="s">
        <v>215</v>
      </c>
      <c r="E75" s="126" t="s">
        <v>211</v>
      </c>
      <c r="F75" s="126" t="s">
        <v>216</v>
      </c>
      <c r="G75" s="126" t="s">
        <v>217</v>
      </c>
    </row>
    <row r="76" spans="1:12">
      <c r="A76" s="34" t="s">
        <v>49</v>
      </c>
      <c r="B76" s="36" t="s">
        <v>30</v>
      </c>
      <c r="C76" s="236">
        <v>108998</v>
      </c>
      <c r="D76" s="59">
        <v>108922</v>
      </c>
      <c r="E76" s="239">
        <v>108586</v>
      </c>
      <c r="F76" s="50">
        <v>107789</v>
      </c>
      <c r="G76" s="67">
        <v>106438</v>
      </c>
      <c r="I76" s="282"/>
      <c r="J76" s="282"/>
      <c r="K76" s="282"/>
      <c r="L76" s="282"/>
    </row>
    <row r="77" spans="1:12">
      <c r="A77" s="34" t="s">
        <v>193</v>
      </c>
      <c r="B77" s="36" t="s">
        <v>30</v>
      </c>
      <c r="C77" s="237">
        <v>207361</v>
      </c>
      <c r="D77" s="59">
        <v>204958</v>
      </c>
      <c r="E77" s="240">
        <v>200938</v>
      </c>
      <c r="F77" s="50">
        <v>195133</v>
      </c>
      <c r="G77" s="67">
        <v>190811</v>
      </c>
      <c r="I77" s="282"/>
      <c r="J77" s="282"/>
      <c r="K77" s="282"/>
      <c r="L77" s="282"/>
    </row>
    <row r="78" spans="1:12">
      <c r="A78" s="29" t="s">
        <v>50</v>
      </c>
      <c r="B78" s="36"/>
      <c r="C78" s="237"/>
      <c r="D78" s="59"/>
      <c r="E78" s="240"/>
      <c r="F78" s="50"/>
      <c r="G78" s="68"/>
    </row>
    <row r="79" spans="1:12">
      <c r="A79" s="34" t="s">
        <v>51</v>
      </c>
      <c r="B79" s="36" t="s">
        <v>34</v>
      </c>
      <c r="C79" s="237">
        <v>31112.130100417464</v>
      </c>
      <c r="D79" s="59">
        <v>31963.47791383915</v>
      </c>
      <c r="E79" s="240">
        <v>30500.996049836311</v>
      </c>
      <c r="F79" s="50">
        <v>30847.475756217213</v>
      </c>
      <c r="G79" s="65">
        <v>31389.29848717371</v>
      </c>
      <c r="I79" s="282"/>
      <c r="J79" s="282"/>
      <c r="K79" s="282"/>
      <c r="L79" s="282"/>
    </row>
    <row r="80" spans="1:12">
      <c r="A80" s="35" t="s">
        <v>231</v>
      </c>
      <c r="B80" s="30" t="s">
        <v>52</v>
      </c>
      <c r="C80" s="66">
        <v>1.8924828921912142</v>
      </c>
      <c r="D80" s="238">
        <v>1.8674219886752723</v>
      </c>
      <c r="E80" s="241">
        <v>1.8285670107264631</v>
      </c>
      <c r="F80" s="70">
        <v>1.8007061899196373</v>
      </c>
      <c r="G80" s="66">
        <v>1.7812582456971733</v>
      </c>
      <c r="I80" s="282"/>
      <c r="J80" s="282"/>
      <c r="K80" s="282"/>
      <c r="L80" s="282"/>
    </row>
    <row r="81" spans="1:12">
      <c r="A81" s="208" t="s">
        <v>198</v>
      </c>
      <c r="B81" s="44"/>
      <c r="C81" s="44"/>
      <c r="D81" s="44"/>
      <c r="E81" s="44"/>
      <c r="F81" s="44"/>
    </row>
    <row r="84" spans="1:12">
      <c r="A84" s="29" t="s">
        <v>194</v>
      </c>
      <c r="G84" s="44"/>
    </row>
    <row r="85" spans="1:12">
      <c r="A85" s="64" t="s">
        <v>26</v>
      </c>
      <c r="B85" s="61" t="s">
        <v>27</v>
      </c>
      <c r="C85" s="126" t="s">
        <v>229</v>
      </c>
      <c r="D85" s="126" t="s">
        <v>215</v>
      </c>
      <c r="E85" s="126" t="s">
        <v>211</v>
      </c>
      <c r="F85" s="126" t="s">
        <v>216</v>
      </c>
      <c r="G85" s="126" t="s">
        <v>217</v>
      </c>
    </row>
    <row r="86" spans="1:12">
      <c r="A86" s="34" t="s">
        <v>49</v>
      </c>
      <c r="B86" s="36" t="s">
        <v>30</v>
      </c>
      <c r="C86" s="65">
        <v>78835.16</v>
      </c>
      <c r="D86" s="69">
        <v>78689.239999999991</v>
      </c>
      <c r="E86" s="65">
        <v>78398.12</v>
      </c>
      <c r="F86" s="50">
        <v>77695.38</v>
      </c>
      <c r="G86" s="67">
        <v>76534.959999999992</v>
      </c>
      <c r="I86" s="282"/>
      <c r="J86" s="282"/>
      <c r="K86" s="282"/>
      <c r="L86" s="282"/>
    </row>
    <row r="87" spans="1:12">
      <c r="A87" s="34" t="s">
        <v>193</v>
      </c>
      <c r="B87" s="36" t="s">
        <v>30</v>
      </c>
      <c r="C87" s="65">
        <v>146535.62</v>
      </c>
      <c r="D87" s="50">
        <v>144706.35999999999</v>
      </c>
      <c r="E87" s="65">
        <v>142038.96</v>
      </c>
      <c r="F87" s="50">
        <v>137208.85999999999</v>
      </c>
      <c r="G87" s="67">
        <v>132916.62</v>
      </c>
      <c r="I87" s="282"/>
      <c r="J87" s="282"/>
      <c r="K87" s="282"/>
      <c r="L87" s="282"/>
    </row>
    <row r="88" spans="1:12">
      <c r="A88" s="29" t="s">
        <v>50</v>
      </c>
      <c r="B88" s="36"/>
      <c r="C88" s="65"/>
      <c r="D88" s="50"/>
      <c r="E88" s="65"/>
      <c r="F88" s="50"/>
      <c r="G88" s="68"/>
    </row>
    <row r="89" spans="1:12">
      <c r="A89" s="34" t="s">
        <v>51</v>
      </c>
      <c r="B89" s="36" t="s">
        <v>34</v>
      </c>
      <c r="C89" s="65">
        <v>33098.347487004314</v>
      </c>
      <c r="D89" s="50">
        <v>33533.387518252115</v>
      </c>
      <c r="E89" s="65">
        <v>32827.852991918058</v>
      </c>
      <c r="F89" s="50">
        <v>33523.610659217455</v>
      </c>
      <c r="G89" s="67">
        <v>33898.161599161838</v>
      </c>
      <c r="I89" s="282"/>
      <c r="J89" s="282"/>
      <c r="K89" s="282"/>
      <c r="L89" s="282"/>
    </row>
    <row r="90" spans="1:12">
      <c r="A90" s="35" t="s">
        <v>231</v>
      </c>
      <c r="B90" s="30" t="s">
        <v>52</v>
      </c>
      <c r="C90" s="66">
        <v>1.848498208896471</v>
      </c>
      <c r="D90" s="70">
        <v>1.8252319815916451</v>
      </c>
      <c r="E90" s="66">
        <v>1.7871291516604237</v>
      </c>
      <c r="F90" s="71">
        <v>1.7503865211910343</v>
      </c>
      <c r="G90" s="66">
        <v>1.727967653493838</v>
      </c>
      <c r="I90" s="282"/>
      <c r="J90" s="282"/>
      <c r="K90" s="282"/>
      <c r="L90" s="282"/>
    </row>
    <row r="91" spans="1:12">
      <c r="A91" s="208" t="s">
        <v>204</v>
      </c>
    </row>
    <row r="93" spans="1:12">
      <c r="A93" s="27" t="s">
        <v>207</v>
      </c>
    </row>
    <row r="94" spans="1:12">
      <c r="C94" s="368"/>
    </row>
    <row r="95" spans="1:12">
      <c r="A95" s="61" t="s">
        <v>26</v>
      </c>
      <c r="B95" s="61" t="s">
        <v>27</v>
      </c>
      <c r="C95" s="126" t="s">
        <v>229</v>
      </c>
      <c r="D95" s="126" t="s">
        <v>215</v>
      </c>
      <c r="E95" s="126" t="s">
        <v>211</v>
      </c>
      <c r="F95" s="126" t="s">
        <v>216</v>
      </c>
      <c r="G95" s="126" t="s">
        <v>217</v>
      </c>
    </row>
    <row r="96" spans="1:12">
      <c r="A96" s="151" t="s">
        <v>28</v>
      </c>
      <c r="B96" s="31" t="s">
        <v>29</v>
      </c>
      <c r="C96" s="257">
        <v>48437.367015670388</v>
      </c>
      <c r="D96" s="258">
        <v>46305.684000000001</v>
      </c>
      <c r="E96" s="257">
        <v>44205.684000000001</v>
      </c>
      <c r="F96" s="258">
        <v>42124.476999999999</v>
      </c>
      <c r="G96" s="257">
        <v>40081.716670000002</v>
      </c>
      <c r="I96" s="282"/>
      <c r="J96" s="282"/>
      <c r="K96" s="282"/>
      <c r="L96" s="282"/>
    </row>
    <row r="97" spans="1:12">
      <c r="A97" s="131" t="s">
        <v>130</v>
      </c>
      <c r="B97" s="153" t="s">
        <v>29</v>
      </c>
      <c r="C97" s="128">
        <v>2130.6830156703891</v>
      </c>
      <c r="D97" s="124">
        <v>2100</v>
      </c>
      <c r="E97" s="128">
        <v>2082.2069999999999</v>
      </c>
      <c r="F97" s="124">
        <v>2042.7603299999982</v>
      </c>
      <c r="G97" s="128">
        <v>3720.153670000002</v>
      </c>
      <c r="I97" s="282"/>
      <c r="J97" s="282"/>
      <c r="K97" s="282"/>
      <c r="L97" s="282"/>
    </row>
    <row r="98" spans="1:12">
      <c r="A98" s="131" t="s">
        <v>131</v>
      </c>
      <c r="B98" s="153" t="s">
        <v>32</v>
      </c>
      <c r="C98" s="259">
        <v>0.99296318882362367</v>
      </c>
      <c r="D98" s="260">
        <v>0.99332751715696299</v>
      </c>
      <c r="E98" s="259">
        <v>0.99326337500195427</v>
      </c>
      <c r="F98" s="260">
        <v>0.99315023242277922</v>
      </c>
      <c r="G98" s="259">
        <v>0.99281993656272494</v>
      </c>
      <c r="I98" s="282"/>
      <c r="J98" s="282"/>
      <c r="K98" s="282"/>
      <c r="L98" s="282"/>
    </row>
    <row r="99" spans="1:12">
      <c r="A99" s="131" t="s">
        <v>33</v>
      </c>
      <c r="B99" s="153" t="s">
        <v>132</v>
      </c>
      <c r="C99" s="250">
        <v>7.2905367458667953</v>
      </c>
      <c r="D99" s="262">
        <v>7.2735654456863017</v>
      </c>
      <c r="E99" s="250">
        <v>7.1556720079300931</v>
      </c>
      <c r="F99" s="262">
        <v>7.3426548526571365</v>
      </c>
      <c r="G99" s="250">
        <v>7.3757942440951076</v>
      </c>
      <c r="I99" s="282"/>
      <c r="J99" s="282"/>
      <c r="K99" s="282"/>
      <c r="L99" s="282"/>
    </row>
    <row r="100" spans="1:12">
      <c r="A100" s="131" t="s">
        <v>56</v>
      </c>
      <c r="B100" s="153" t="s">
        <v>209</v>
      </c>
      <c r="C100" s="250">
        <v>5.7396224597759522</v>
      </c>
      <c r="D100" s="262">
        <v>5.9905288907428362</v>
      </c>
      <c r="E100" s="250">
        <v>6.1946007070391458</v>
      </c>
      <c r="F100" s="262">
        <v>6.1098778655414483</v>
      </c>
      <c r="G100" s="250">
        <v>6.5562282898053033</v>
      </c>
      <c r="I100" s="282"/>
      <c r="J100" s="282"/>
      <c r="K100" s="282"/>
      <c r="L100" s="282"/>
    </row>
    <row r="101" spans="1:12">
      <c r="A101" s="131" t="s">
        <v>35</v>
      </c>
      <c r="B101" s="153" t="s">
        <v>133</v>
      </c>
      <c r="C101" s="210">
        <v>127.69015650070018</v>
      </c>
      <c r="D101" s="261">
        <v>121.38627302208705</v>
      </c>
      <c r="E101" s="210">
        <v>115.49332475666252</v>
      </c>
      <c r="F101" s="261">
        <v>120.25653374153507</v>
      </c>
      <c r="G101" s="210">
        <v>112.26101519503716</v>
      </c>
      <c r="I101" s="282"/>
      <c r="J101" s="282"/>
      <c r="K101" s="282"/>
      <c r="L101" s="282"/>
    </row>
    <row r="102" spans="1:12">
      <c r="A102" s="131" t="s">
        <v>134</v>
      </c>
      <c r="B102" s="153" t="s">
        <v>32</v>
      </c>
      <c r="C102" s="259">
        <v>6.1410808519235492E-2</v>
      </c>
      <c r="D102" s="260">
        <v>6.2625209699104539E-2</v>
      </c>
      <c r="E102" s="259">
        <v>6.1718335942187785E-2</v>
      </c>
      <c r="F102" s="260">
        <v>5.8776625088524E-2</v>
      </c>
      <c r="G102" s="259">
        <v>5.7768642696720753E-2</v>
      </c>
      <c r="I102" s="282"/>
      <c r="J102" s="282"/>
      <c r="K102" s="282"/>
      <c r="L102" s="282"/>
    </row>
    <row r="103" spans="1:12">
      <c r="A103" s="150" t="s">
        <v>135</v>
      </c>
      <c r="B103" s="153" t="s">
        <v>32</v>
      </c>
      <c r="C103" s="259">
        <v>8.5470780770343355E-2</v>
      </c>
      <c r="D103" s="260">
        <v>8.3944357322734059E-2</v>
      </c>
      <c r="E103" s="259">
        <v>7.8028536170658663E-2</v>
      </c>
      <c r="F103" s="260">
        <v>7.9210571749394804E-2</v>
      </c>
      <c r="G103" s="259">
        <v>7.1252913671037574E-2</v>
      </c>
      <c r="I103" s="282"/>
      <c r="J103" s="282"/>
      <c r="K103" s="282"/>
      <c r="L103" s="282"/>
    </row>
    <row r="104" spans="1:12">
      <c r="A104" s="344" t="s">
        <v>230</v>
      </c>
      <c r="B104" s="345" t="s">
        <v>32</v>
      </c>
      <c r="C104" s="346">
        <v>5.2632826761154383E-2</v>
      </c>
      <c r="D104" s="347">
        <v>4.6800506049514939E-2</v>
      </c>
      <c r="E104" s="346">
        <v>4.5254025355210808E-2</v>
      </c>
      <c r="F104" s="347">
        <v>4.0877727324501067E-2</v>
      </c>
      <c r="G104" s="346">
        <v>4.5635353418715704E-2</v>
      </c>
      <c r="I104" s="282"/>
      <c r="J104" s="282"/>
      <c r="K104" s="282"/>
      <c r="L104" s="282"/>
    </row>
    <row r="106" spans="1:12">
      <c r="A106" s="27" t="s">
        <v>37</v>
      </c>
    </row>
    <row r="108" spans="1:12">
      <c r="A108" s="64" t="s">
        <v>26</v>
      </c>
      <c r="B108" s="61" t="s">
        <v>27</v>
      </c>
      <c r="C108" s="126" t="s">
        <v>229</v>
      </c>
      <c r="D108" s="126" t="s">
        <v>215</v>
      </c>
      <c r="E108" s="126" t="s">
        <v>211</v>
      </c>
      <c r="F108" s="126" t="s">
        <v>216</v>
      </c>
      <c r="G108" s="126" t="s">
        <v>217</v>
      </c>
    </row>
    <row r="109" spans="1:12">
      <c r="A109" s="151"/>
      <c r="B109" s="153"/>
      <c r="C109" s="263"/>
      <c r="D109" s="264"/>
      <c r="E109" s="265"/>
      <c r="F109" s="264"/>
      <c r="G109" s="257"/>
      <c r="I109" s="282"/>
      <c r="J109" s="282"/>
      <c r="K109" s="282"/>
      <c r="L109" s="282"/>
    </row>
    <row r="110" spans="1:12">
      <c r="A110" s="131" t="s">
        <v>141</v>
      </c>
      <c r="B110" s="153" t="s">
        <v>36</v>
      </c>
      <c r="C110" s="266">
        <v>17949.53747881556</v>
      </c>
      <c r="D110" s="267">
        <v>16336.737687924662</v>
      </c>
      <c r="E110" s="268">
        <v>14915.14745860973</v>
      </c>
      <c r="F110" s="267">
        <v>14904.10925383508</v>
      </c>
      <c r="G110" s="273">
        <v>12781.772568584136</v>
      </c>
      <c r="I110" s="282"/>
      <c r="J110" s="282"/>
      <c r="K110" s="282"/>
      <c r="L110" s="282"/>
    </row>
    <row r="111" spans="1:12">
      <c r="A111" s="152"/>
      <c r="B111" s="154"/>
      <c r="C111" s="269"/>
      <c r="D111" s="270"/>
      <c r="E111" s="271"/>
      <c r="F111" s="270"/>
      <c r="G111" s="291"/>
      <c r="I111" s="282"/>
      <c r="J111" s="282"/>
      <c r="K111" s="282"/>
      <c r="L111" s="282"/>
    </row>
    <row r="113" spans="1:12">
      <c r="A113" s="147" t="s">
        <v>26</v>
      </c>
      <c r="B113" s="61" t="s">
        <v>27</v>
      </c>
      <c r="C113" s="126" t="s">
        <v>229</v>
      </c>
      <c r="D113" s="126" t="s">
        <v>215</v>
      </c>
      <c r="E113" s="126" t="s">
        <v>211</v>
      </c>
      <c r="F113" s="126" t="s">
        <v>216</v>
      </c>
      <c r="G113" s="126" t="s">
        <v>217</v>
      </c>
    </row>
    <row r="114" spans="1:12">
      <c r="A114" s="151"/>
      <c r="B114" s="153"/>
      <c r="C114" s="212"/>
      <c r="D114" s="272"/>
      <c r="E114" s="212"/>
      <c r="F114" s="272"/>
      <c r="G114" s="212"/>
    </row>
    <row r="115" spans="1:12">
      <c r="A115" s="131" t="s">
        <v>255</v>
      </c>
      <c r="B115" s="153" t="s">
        <v>137</v>
      </c>
      <c r="C115" s="273">
        <v>13628</v>
      </c>
      <c r="D115" s="256">
        <v>12703</v>
      </c>
      <c r="E115" s="273">
        <v>11911.5</v>
      </c>
      <c r="F115" s="256">
        <v>11338</v>
      </c>
      <c r="G115" s="273">
        <v>10998</v>
      </c>
      <c r="I115" s="282"/>
      <c r="J115" s="282"/>
      <c r="K115" s="282"/>
      <c r="L115" s="282"/>
    </row>
    <row r="116" spans="1:12">
      <c r="A116" s="274"/>
      <c r="B116" s="275"/>
      <c r="C116" s="276"/>
      <c r="D116" s="277"/>
      <c r="E116" s="276"/>
      <c r="F116" s="277"/>
      <c r="G116" s="276"/>
      <c r="I116" s="282"/>
      <c r="J116" s="282"/>
      <c r="K116" s="282"/>
      <c r="L116" s="282"/>
    </row>
  </sheetData>
  <phoneticPr fontId="2" type="noConversion"/>
  <hyperlinks>
    <hyperlink ref="A1" location="Cover!E6" display="INDEX"/>
  </hyperlinks>
  <pageMargins left="0.75" right="0.75" top="1" bottom="1" header="0.5" footer="0.5"/>
  <pageSetup scale="58" orientation="portrait" r:id="rId1"/>
  <headerFooter alignWithMargins="0"/>
  <rowBreaks count="1" manualBreakCount="1">
    <brk id="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'Trends file-6-Ops'!OLE_LINK1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Ray</dc:creator>
  <cp:lastModifiedBy>Praveen Ray</cp:lastModifiedBy>
  <cp:lastPrinted>2011-11-03T15:45:08Z</cp:lastPrinted>
  <dcterms:created xsi:type="dcterms:W3CDTF">2005-10-14T06:27:59Z</dcterms:created>
  <dcterms:modified xsi:type="dcterms:W3CDTF">2018-02-13T11:02:15Z</dcterms:modified>
</cp:coreProperties>
</file>