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defaultThemeVersion="124226"/>
  <bookViews>
    <workbookView xWindow="0" yWindow="300" windowWidth="15360" windowHeight="6495" tabRatio="783"/>
  </bookViews>
  <sheets>
    <sheet name="Cover" sheetId="5" r:id="rId1"/>
    <sheet name="Trends file-1" sheetId="7" r:id="rId2"/>
    <sheet name="Trends file-2" sheetId="8" r:id="rId3"/>
    <sheet name="Trends file-3" sheetId="9" r:id="rId4"/>
    <sheet name="Trends file-4" sheetId="3" r:id="rId5"/>
    <sheet name="Trends file-5-SCH" sheetId="4" r:id="rId6"/>
    <sheet name="Trends file-6-Ops" sheetId="6" r:id="rId7"/>
  </sheets>
  <externalReferences>
    <externalReference r:id="rId8"/>
    <externalReference r:id="rId9"/>
    <externalReference r:id="rId10"/>
  </externalReferences>
  <definedNames>
    <definedName name="\p">#N/A</definedName>
    <definedName name="___6">#REF!</definedName>
    <definedName name="___8">#REF!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EXC1">#REF!</definedName>
    <definedName name="___EXC2">#REF!</definedName>
    <definedName name="___hom2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ET2">#REF!</definedName>
    <definedName name="___R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ua20">#REF!</definedName>
    <definedName name="___sua30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6">#REF!</definedName>
    <definedName name="__8">#REF!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EXC1">#REF!</definedName>
    <definedName name="__EXC2">#REF!</definedName>
    <definedName name="__hom2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ET2">#REF!</definedName>
    <definedName name="__R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ua20">#REF!</definedName>
    <definedName name="__sua30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1">#REF!</definedName>
    <definedName name="_2">#REF!</definedName>
    <definedName name="_6">#REF!</definedName>
    <definedName name="_8">#REF!</definedName>
    <definedName name="_BTM150">#REF!</definedName>
    <definedName name="_BTM200">#REF!</definedName>
    <definedName name="_BTM50">#REF!</definedName>
    <definedName name="_C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" localSheetId="1">'[1]Sch. 1'!$Q$25</definedName>
    <definedName name="A" localSheetId="2">'[1]Sch. 1'!$Q$25</definedName>
    <definedName name="A" localSheetId="3">'[1]Sch. 1'!$Q$25</definedName>
    <definedName name="A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hidden="1">{#N/A,#N/A,FALSE,"Staffnos &amp; cost"}</definedName>
    <definedName name="ab">#REF!</definedName>
    <definedName name="abc">#REF!</definedName>
    <definedName name="AccessDatabase" hidden="1">"D:\Compensation\comp data 2001.xls"</definedName>
    <definedName name="aho">#REF!</definedName>
    <definedName name="aircompressor">#REF!</definedName>
    <definedName name="ASP">#REF!</definedName>
    <definedName name="b">#REF!</definedName>
    <definedName name="B_VND">0.05</definedName>
    <definedName name="B_YEN">0.1</definedName>
    <definedName name="Bang_cly">#REF!</definedName>
    <definedName name="Bang_CVC">#REF!</definedName>
    <definedName name="bang_gia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hidden="1">{#N/A,#N/A,FALSE,"Staffnos &amp; cost"}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ddd" localSheetId="1">'[1]Sch. 1'!#REF!</definedName>
    <definedName name="ddd" localSheetId="2">'[1]Sch. 1'!#REF!</definedName>
    <definedName name="ddd" localSheetId="3">'[1]Sch. 1'!#REF!</definedName>
    <definedName name="ddd">'[2]Pub Rts 1.5 Standalone'!#REF!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1">'[1]Sch. 1'!$Q$25</definedName>
    <definedName name="I" localSheetId="2">'[1]Sch. 1'!$Q$25</definedName>
    <definedName name="I" localSheetId="3">'[1]Sch. 1'!$Q$25</definedName>
    <definedName name="I">#REF!</definedName>
    <definedName name="IDLAB_COST">#REF!</definedName>
    <definedName name="in">#REF!</definedName>
    <definedName name="INDMANP">#REF!</definedName>
    <definedName name="kaori">#REF!</definedName>
    <definedName name="kazuyo">#REF!</definedName>
    <definedName name="kcong">#REF!</definedName>
    <definedName name="khac">2</definedName>
    <definedName name="Kiem_tra_trung_ten">#REF!</definedName>
    <definedName name="lan">#REF!</definedName>
    <definedName name="LC5_total">#REF!</definedName>
    <definedName name="LC6_total">#REF!</definedName>
    <definedName name="LG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LE_LINK1" localSheetId="6">'Trends file-6-Ops'!#REF!</definedName>
    <definedName name="ONE" localSheetId="1">'[1]Sch. 1'!$Q$26</definedName>
    <definedName name="ONE" localSheetId="2">'[1]Sch. 1'!$Q$26</definedName>
    <definedName name="ONE" localSheetId="3">'[1]Sch. 1'!$Q$26</definedName>
    <definedName name="ONE">#REF!</definedName>
    <definedName name="ophom">#REF!</definedName>
    <definedName name="P7b">#REF!</definedName>
    <definedName name="PA">#REF!</definedName>
    <definedName name="_xlnm.Print_Area" localSheetId="0">Cover!$A$1:$M$25</definedName>
    <definedName name="_xlnm.Print_Area" localSheetId="1">'Trends file-1'!$A$1:$H$100</definedName>
    <definedName name="_xlnm.Print_Area" localSheetId="2">'Trends file-2'!$A$1:$H$95</definedName>
    <definedName name="_xlnm.Print_Area" localSheetId="3">'Trends file-3'!$A$1:$H$85</definedName>
    <definedName name="_xlnm.Print_Area" localSheetId="4">'Trends file-4'!$A$1:$H$266</definedName>
    <definedName name="_xlnm.Print_Area" localSheetId="5">'Trends file-5-SCH'!$A$1:$H$176</definedName>
    <definedName name="_xlnm.Print_Area" localSheetId="6">'Trends file-6-Ops'!$A$1:$H$162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ate" localSheetId="1">'[1]Sch. 1'!$A$40</definedName>
    <definedName name="rate" localSheetId="2">'[1]Sch. 1'!$A$40</definedName>
    <definedName name="rate" localSheetId="3">'[1]Sch. 1'!$A$40</definedName>
    <definedName name="rate">#REF!</definedName>
    <definedName name="rate1" localSheetId="1">'[1]Sch. 1'!$A$41</definedName>
    <definedName name="rate1" localSheetId="2">'[1]Sch. 1'!$A$41</definedName>
    <definedName name="rate1" localSheetId="3">'[1]Sch. 1'!$A$41</definedName>
    <definedName name="rate1">#REF!</definedName>
    <definedName name="RATES">#REF!</definedName>
    <definedName name="RED_RIVER_BRIDGE__THANH_TRI_BRIDGE__CONSTRUCTION_PROJECT">#REF!</definedName>
    <definedName name="REO">#REF!</definedName>
    <definedName name="RT">#REF!</definedName>
    <definedName name="satu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en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usd">#REF!</definedName>
    <definedName name="USD_Rate" localSheetId="1">'[1]Sch. 1'!$AM$2</definedName>
    <definedName name="USD_Rate" localSheetId="2">'[1]Sch. 1'!$AM$2</definedName>
    <definedName name="USD_Rate" localSheetId="3">'[1]Sch. 1'!$AM$2</definedName>
    <definedName name="USD_Rate">[3]KPIs!$AM$2</definedName>
    <definedName name="usrNext1Period" localSheetId="1">'[1]Sch. 1'!$A$12</definedName>
    <definedName name="usrNext1Period" localSheetId="2">'[1]Sch. 1'!$A$12</definedName>
    <definedName name="usrNext1Period" localSheetId="3">'[1]Sch. 1'!$A$12</definedName>
    <definedName name="usrNext1Period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tu">#REF!</definedName>
    <definedName name="W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hidden="1">{#N/A,#N/A,FALSE,"Staffnos &amp; cost"}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44525"/>
</workbook>
</file>

<file path=xl/calcChain.xml><?xml version="1.0" encoding="utf-8"?>
<calcChain xmlns="http://schemas.openxmlformats.org/spreadsheetml/2006/main">
  <c r="G54" i="4" l="1"/>
  <c r="G42" i="4"/>
  <c r="G146" i="3"/>
  <c r="G20" i="4" l="1"/>
  <c r="A5" i="7"/>
  <c r="F1" i="6"/>
  <c r="G6" i="9" l="1"/>
  <c r="G90" i="4"/>
  <c r="G28" i="4"/>
  <c r="G129" i="4"/>
  <c r="G67" i="3"/>
  <c r="G134" i="3"/>
  <c r="G106" i="3"/>
  <c r="G80" i="3"/>
  <c r="G92" i="3"/>
  <c r="G183" i="3"/>
  <c r="G4" i="3"/>
  <c r="G47" i="3"/>
  <c r="G29" i="3"/>
  <c r="G118" i="3"/>
  <c r="G8" i="4"/>
  <c r="G108" i="4" l="1"/>
  <c r="G99" i="4"/>
  <c r="G148" i="4" l="1"/>
  <c r="G118" i="4"/>
  <c r="F61" i="7" l="1"/>
  <c r="F8" i="8"/>
  <c r="F8" i="9" s="1"/>
  <c r="F6" i="3" s="1"/>
  <c r="C61" i="7"/>
  <c r="C8" i="8"/>
  <c r="C8" i="9" s="1"/>
  <c r="C6" i="3" s="1"/>
  <c r="G61" i="7"/>
  <c r="G8" i="8"/>
  <c r="G8" i="9" s="1"/>
  <c r="G6" i="3" s="1"/>
  <c r="E61" i="7"/>
  <c r="E8" i="8"/>
  <c r="E8" i="9" s="1"/>
  <c r="E6" i="3" s="1"/>
  <c r="D61" i="7"/>
  <c r="D8" i="8"/>
  <c r="D8" i="9" s="1"/>
  <c r="D6" i="3" s="1"/>
  <c r="D56" i="4" l="1"/>
  <c r="D101" i="4"/>
  <c r="D22" i="4"/>
  <c r="D120" i="3"/>
  <c r="D170" i="4"/>
  <c r="D44" i="4"/>
  <c r="D167" i="3"/>
  <c r="D108" i="3"/>
  <c r="D92" i="4"/>
  <c r="D79" i="4"/>
  <c r="D203" i="3"/>
  <c r="D185" i="3"/>
  <c r="D49" i="3"/>
  <c r="D10" i="4"/>
  <c r="D5" i="6" s="1"/>
  <c r="D70" i="6" s="1"/>
  <c r="D81" i="6" s="1"/>
  <c r="D100" i="6" s="1"/>
  <c r="D108" i="6" s="1"/>
  <c r="D114" i="6" s="1"/>
  <c r="D123" i="6" s="1"/>
  <c r="D155" i="6" s="1"/>
  <c r="D66" i="4"/>
  <c r="D69" i="3"/>
  <c r="D148" i="3"/>
  <c r="D239" i="3"/>
  <c r="D150" i="4"/>
  <c r="D221" i="3"/>
  <c r="D30" i="4"/>
  <c r="D94" i="3"/>
  <c r="D136" i="3"/>
  <c r="D254" i="3"/>
  <c r="D131" i="4"/>
  <c r="D120" i="4"/>
  <c r="D110" i="4"/>
  <c r="D82" i="3"/>
  <c r="D31" i="3"/>
  <c r="C44" i="4"/>
  <c r="C79" i="4"/>
  <c r="C203" i="3"/>
  <c r="C92" i="4"/>
  <c r="C101" i="4"/>
  <c r="C136" i="3"/>
  <c r="C110" i="4"/>
  <c r="C148" i="3"/>
  <c r="C120" i="4"/>
  <c r="C131" i="4"/>
  <c r="C49" i="3"/>
  <c r="C10" i="4"/>
  <c r="C5" i="6" s="1"/>
  <c r="C70" i="6" s="1"/>
  <c r="C81" i="6" s="1"/>
  <c r="C100" i="6" s="1"/>
  <c r="C108" i="6" s="1"/>
  <c r="C114" i="6" s="1"/>
  <c r="C123" i="6" s="1"/>
  <c r="C155" i="6" s="1"/>
  <c r="C108" i="3"/>
  <c r="C22" i="4"/>
  <c r="C56" i="4"/>
  <c r="C239" i="3"/>
  <c r="C167" i="3"/>
  <c r="C82" i="3"/>
  <c r="C94" i="3"/>
  <c r="C221" i="3"/>
  <c r="C185" i="3"/>
  <c r="C120" i="3"/>
  <c r="C69" i="3"/>
  <c r="C254" i="3"/>
  <c r="C66" i="4"/>
  <c r="C30" i="4"/>
  <c r="C150" i="4"/>
  <c r="C170" i="4"/>
  <c r="C31" i="3"/>
  <c r="F148" i="3"/>
  <c r="F79" i="4"/>
  <c r="F203" i="3"/>
  <c r="F30" i="4"/>
  <c r="F254" i="3"/>
  <c r="F66" i="4"/>
  <c r="F131" i="4"/>
  <c r="F150" i="4"/>
  <c r="F101" i="4"/>
  <c r="F22" i="4"/>
  <c r="F108" i="3"/>
  <c r="F56" i="4"/>
  <c r="F120" i="4"/>
  <c r="F31" i="3"/>
  <c r="F69" i="3"/>
  <c r="F120" i="3"/>
  <c r="F221" i="3"/>
  <c r="F136" i="3"/>
  <c r="F239" i="3"/>
  <c r="F167" i="3"/>
  <c r="F49" i="3"/>
  <c r="F170" i="4"/>
  <c r="F10" i="4"/>
  <c r="F5" i="6" s="1"/>
  <c r="F70" i="6" s="1"/>
  <c r="F81" i="6" s="1"/>
  <c r="F100" i="6" s="1"/>
  <c r="F108" i="6" s="1"/>
  <c r="F114" i="6" s="1"/>
  <c r="F123" i="6" s="1"/>
  <c r="F155" i="6" s="1"/>
  <c r="F92" i="4"/>
  <c r="F94" i="3"/>
  <c r="F44" i="4"/>
  <c r="F82" i="3"/>
  <c r="F185" i="3"/>
  <c r="F110" i="4"/>
  <c r="G148" i="3"/>
  <c r="G79" i="4"/>
  <c r="G66" i="4"/>
  <c r="G110" i="4"/>
  <c r="G94" i="3"/>
  <c r="G30" i="4"/>
  <c r="G185" i="3"/>
  <c r="G44" i="4"/>
  <c r="G120" i="4"/>
  <c r="G203" i="3"/>
  <c r="G49" i="3"/>
  <c r="G108" i="3"/>
  <c r="G150" i="4"/>
  <c r="G92" i="4"/>
  <c r="G254" i="3"/>
  <c r="G239" i="3"/>
  <c r="G170" i="4"/>
  <c r="G69" i="3"/>
  <c r="G221" i="3"/>
  <c r="G131" i="4"/>
  <c r="G31" i="3"/>
  <c r="G10" i="4"/>
  <c r="G5" i="6" s="1"/>
  <c r="G70" i="6" s="1"/>
  <c r="G81" i="6" s="1"/>
  <c r="G100" i="6" s="1"/>
  <c r="G108" i="6" s="1"/>
  <c r="G114" i="6" s="1"/>
  <c r="G123" i="6" s="1"/>
  <c r="G155" i="6" s="1"/>
  <c r="G22" i="4"/>
  <c r="G82" i="3"/>
  <c r="G56" i="4"/>
  <c r="G101" i="4"/>
  <c r="G167" i="3"/>
  <c r="G120" i="3"/>
  <c r="G136" i="3"/>
  <c r="E120" i="4"/>
  <c r="E203" i="3"/>
  <c r="E110" i="4"/>
  <c r="E254" i="3"/>
  <c r="E221" i="3"/>
  <c r="E44" i="4"/>
  <c r="E101" i="4"/>
  <c r="E69" i="3"/>
  <c r="E131" i="4"/>
  <c r="E150" i="4"/>
  <c r="E30" i="4"/>
  <c r="E49" i="3"/>
  <c r="E56" i="4"/>
  <c r="E239" i="3"/>
  <c r="E167" i="3"/>
  <c r="E170" i="4"/>
  <c r="E31" i="3"/>
  <c r="E10" i="4"/>
  <c r="E5" i="6" s="1"/>
  <c r="E70" i="6" s="1"/>
  <c r="E81" i="6" s="1"/>
  <c r="E100" i="6" s="1"/>
  <c r="E108" i="6" s="1"/>
  <c r="E114" i="6" s="1"/>
  <c r="E123" i="6" s="1"/>
  <c r="E155" i="6" s="1"/>
  <c r="E94" i="3"/>
  <c r="E92" i="4"/>
  <c r="E185" i="3"/>
  <c r="E66" i="4"/>
  <c r="E120" i="3"/>
  <c r="E108" i="3"/>
  <c r="E148" i="3"/>
  <c r="E79" i="4"/>
  <c r="E136" i="3"/>
  <c r="E22" i="4"/>
  <c r="E82" i="3"/>
  <c r="J92" i="8" l="1"/>
  <c r="M92" i="8"/>
  <c r="K62" i="8"/>
  <c r="L62" i="8"/>
  <c r="L46" i="8"/>
  <c r="K49" i="8"/>
  <c r="L49" i="8"/>
  <c r="M49" i="8"/>
  <c r="L89" i="8" l="1"/>
  <c r="L73" i="8"/>
  <c r="J93" i="8"/>
  <c r="K46" i="8"/>
  <c r="L60" i="8"/>
  <c r="N62" i="8"/>
  <c r="J62" i="8"/>
  <c r="K73" i="8"/>
  <c r="L92" i="8"/>
  <c r="K89" i="8"/>
  <c r="M93" i="8"/>
  <c r="J49" i="8"/>
  <c r="K60" i="8"/>
  <c r="M62" i="8"/>
  <c r="K92" i="8"/>
  <c r="L93" i="8"/>
  <c r="N60" i="8" l="1"/>
  <c r="D97" i="8"/>
  <c r="D99" i="8"/>
  <c r="M60" i="8"/>
  <c r="N73" i="8"/>
  <c r="M89" i="8"/>
  <c r="N46" i="8"/>
  <c r="J89" i="8"/>
  <c r="J46" i="8"/>
  <c r="C99" i="8"/>
  <c r="C97" i="8"/>
  <c r="J60" i="8"/>
  <c r="N89" i="8"/>
  <c r="M46" i="8"/>
  <c r="E97" i="8"/>
  <c r="E99" i="8"/>
  <c r="J73" i="8"/>
  <c r="K93" i="8"/>
  <c r="N49" i="8"/>
  <c r="N93" i="8"/>
  <c r="F99" i="8"/>
  <c r="F97" i="8"/>
  <c r="N92" i="8"/>
  <c r="M73" i="8"/>
  <c r="G97" i="8" l="1"/>
  <c r="G99" i="8"/>
  <c r="L39" i="7"/>
  <c r="L45" i="7" l="1"/>
  <c r="L70" i="7"/>
  <c r="J27" i="8"/>
  <c r="L87" i="7"/>
  <c r="L28" i="7"/>
  <c r="L82" i="7"/>
  <c r="J31" i="9"/>
  <c r="J22" i="9"/>
  <c r="L62" i="7"/>
  <c r="L80" i="7"/>
  <c r="L14" i="7"/>
  <c r="J78" i="9"/>
  <c r="J56" i="9"/>
  <c r="L92" i="7"/>
  <c r="L76" i="7"/>
  <c r="L53" i="7"/>
  <c r="L25" i="7"/>
  <c r="C88" i="9"/>
  <c r="L78" i="7"/>
  <c r="J36" i="9" l="1"/>
  <c r="C87" i="9"/>
  <c r="C86" i="9"/>
  <c r="L27" i="8" l="1"/>
  <c r="K27" i="8"/>
  <c r="M27" i="8" l="1"/>
  <c r="N27" i="8"/>
  <c r="N76" i="7"/>
  <c r="K22" i="9" l="1"/>
  <c r="L22" i="9"/>
  <c r="L78" i="9"/>
  <c r="K56" i="9"/>
  <c r="M76" i="7"/>
  <c r="L56" i="9"/>
  <c r="L31" i="9"/>
  <c r="N25" i="7"/>
  <c r="N70" i="7"/>
  <c r="M25" i="7" l="1"/>
  <c r="N78" i="7"/>
  <c r="N28" i="7"/>
  <c r="N14" i="7"/>
  <c r="P70" i="7"/>
  <c r="M70" i="7"/>
  <c r="K78" i="9"/>
  <c r="N56" i="9" l="1"/>
  <c r="P14" i="7"/>
  <c r="K31" i="9"/>
  <c r="M87" i="7"/>
  <c r="N22" i="9"/>
  <c r="P76" i="7"/>
  <c r="O70" i="7"/>
  <c r="N39" i="7"/>
  <c r="M78" i="7"/>
  <c r="N78" i="9"/>
  <c r="M39" i="7"/>
  <c r="M14" i="7"/>
  <c r="N87" i="7"/>
  <c r="M28" i="7" l="1"/>
  <c r="M56" i="9"/>
  <c r="P78" i="7"/>
  <c r="N31" i="9"/>
  <c r="M22" i="9"/>
  <c r="O76" i="7"/>
  <c r="P25" i="7"/>
  <c r="O14" i="7"/>
  <c r="M78" i="9"/>
  <c r="L36" i="9"/>
  <c r="P28" i="7"/>
  <c r="N62" i="7" l="1"/>
  <c r="N53" i="7"/>
  <c r="N45" i="7"/>
  <c r="M45" i="7"/>
  <c r="E87" i="9"/>
  <c r="E86" i="9"/>
  <c r="E88" i="9"/>
  <c r="K36" i="9"/>
  <c r="M62" i="7"/>
  <c r="D88" i="9"/>
  <c r="O25" i="7"/>
  <c r="O78" i="7"/>
  <c r="O39" i="7"/>
  <c r="O87" i="7"/>
  <c r="P87" i="7" l="1"/>
  <c r="M53" i="7"/>
  <c r="N80" i="7"/>
  <c r="M82" i="7"/>
  <c r="P45" i="7"/>
  <c r="M31" i="9"/>
  <c r="P39" i="7"/>
  <c r="M80" i="7"/>
  <c r="O28" i="7"/>
  <c r="N82" i="7"/>
  <c r="O45" i="7"/>
  <c r="M92" i="7" l="1"/>
  <c r="N36" i="9"/>
  <c r="P53" i="7"/>
  <c r="N92" i="7"/>
  <c r="F88" i="9" l="1"/>
  <c r="P62" i="7"/>
  <c r="O53" i="7"/>
  <c r="P80" i="7"/>
  <c r="M36" i="9"/>
  <c r="G88" i="9"/>
  <c r="D86" i="9"/>
  <c r="D87" i="9"/>
  <c r="O62" i="7" l="1"/>
  <c r="O80" i="7"/>
  <c r="P82" i="7"/>
  <c r="O82" i="7"/>
  <c r="G87" i="9" l="1"/>
  <c r="G86" i="9"/>
  <c r="P92" i="7"/>
  <c r="O92" i="7" l="1"/>
  <c r="F87" i="9" l="1"/>
  <c r="F86" i="9"/>
</calcChain>
</file>

<file path=xl/sharedStrings.xml><?xml version="1.0" encoding="utf-8"?>
<sst xmlns="http://schemas.openxmlformats.org/spreadsheetml/2006/main" count="779" uniqueCount="355">
  <si>
    <t>Particulars</t>
  </si>
  <si>
    <t>Quarter Ended</t>
  </si>
  <si>
    <t>Operating Expenses</t>
  </si>
  <si>
    <t>As at</t>
  </si>
  <si>
    <t>Total revenues</t>
  </si>
  <si>
    <t>Access charges</t>
  </si>
  <si>
    <t>Licence fees, revenue share &amp; spectrum charges</t>
  </si>
  <si>
    <t>Network operations costs</t>
  </si>
  <si>
    <t>Employee costs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</si>
  <si>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</si>
  <si>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</si>
  <si>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</si>
  <si>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</si>
  <si>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</si>
  <si>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</si>
  <si>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</si>
  <si>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</si>
  <si>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</si>
  <si>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</si>
  <si>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</si>
  <si>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</si>
  <si>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000's</t>
  </si>
  <si>
    <t>No.</t>
  </si>
  <si>
    <t>%</t>
  </si>
  <si>
    <t>Average Revenue Per User (ARPU)</t>
  </si>
  <si>
    <t>Rs.</t>
  </si>
  <si>
    <t>Mn Min</t>
  </si>
  <si>
    <t>Minutes &amp; Network Statistics</t>
  </si>
  <si>
    <t>Mobile Services</t>
  </si>
  <si>
    <t>National Long Distance Services</t>
  </si>
  <si>
    <t>International Long Distance Services</t>
  </si>
  <si>
    <t>Census Towns</t>
  </si>
  <si>
    <t>Population Coverage</t>
  </si>
  <si>
    <t>Optic Fibre Network</t>
  </si>
  <si>
    <t>CONSOLIDATED FINANCIAL STATEMENTS FOR PAST FIVE QUARTERS - BHARTI AIRTEL LIMITED</t>
  </si>
  <si>
    <t>Income tax expense</t>
  </si>
  <si>
    <t>Consolidated Summarised Statement of Operations (net of inter segment eliminations)</t>
  </si>
  <si>
    <t>Key Indicators</t>
  </si>
  <si>
    <t>Times</t>
  </si>
  <si>
    <t>Indus Towers</t>
  </si>
  <si>
    <t>Rs</t>
  </si>
  <si>
    <t>CONSOLIDATED FINANCIAL STATEMENTS - BHARTI AIRTEL LIMITED</t>
  </si>
  <si>
    <t>Assets</t>
  </si>
  <si>
    <t>Equity and liabilities</t>
  </si>
  <si>
    <t xml:space="preserve">Equity  </t>
  </si>
  <si>
    <t>Total equity and liabilities</t>
  </si>
  <si>
    <t>Selling, general and adminstration expense</t>
  </si>
  <si>
    <t>Net Additions</t>
  </si>
  <si>
    <t>Monthly Churn</t>
  </si>
  <si>
    <t>Nos</t>
  </si>
  <si>
    <t>Total Minutes on Network (Gross)</t>
  </si>
  <si>
    <t>Total Minutes on Network (Net)</t>
  </si>
  <si>
    <t>Eliminations</t>
  </si>
  <si>
    <t>Non-Census Towns &amp; Villages</t>
  </si>
  <si>
    <t>Cash flows from operating activities</t>
  </si>
  <si>
    <t xml:space="preserve">Adjustments for - </t>
  </si>
  <si>
    <t xml:space="preserve">     Finance income</t>
  </si>
  <si>
    <t xml:space="preserve">     Other non-cash items</t>
  </si>
  <si>
    <t xml:space="preserve">     Inventories</t>
  </si>
  <si>
    <t>Cash flows from investing activities</t>
  </si>
  <si>
    <t>Cash flows from financing activities</t>
  </si>
  <si>
    <t xml:space="preserve">     Repayment of borrowings</t>
  </si>
  <si>
    <t>R kms</t>
  </si>
  <si>
    <t>Total Customers Base</t>
  </si>
  <si>
    <t>Long term debt, net of current portion</t>
  </si>
  <si>
    <t>Short-term borrowings and current portion of long-term debt</t>
  </si>
  <si>
    <t>Less:</t>
  </si>
  <si>
    <t>Schedules to Financial Statements</t>
  </si>
  <si>
    <t xml:space="preserve">     Other financial and non financial liabilities</t>
  </si>
  <si>
    <t xml:space="preserve">     Other financial and non financial assets</t>
  </si>
  <si>
    <t>Bharti Infratel Consolidated</t>
  </si>
  <si>
    <t xml:space="preserve">     Purchase of intangible assets</t>
  </si>
  <si>
    <t>Bharti Infratel Standalone</t>
  </si>
  <si>
    <t>Capex</t>
  </si>
  <si>
    <t>Operating Free Cash Flow</t>
  </si>
  <si>
    <t>Cost of good sold</t>
  </si>
  <si>
    <t>6.1 Operational Performance - INDIA</t>
  </si>
  <si>
    <t>EBITDA</t>
  </si>
  <si>
    <t>Restricted Cash</t>
  </si>
  <si>
    <t xml:space="preserve">EBITDA / Total revenues </t>
  </si>
  <si>
    <t>Profit before tax</t>
  </si>
  <si>
    <t xml:space="preserve">     Interest received</t>
  </si>
  <si>
    <t xml:space="preserve">     Income tax paid</t>
  </si>
  <si>
    <t>Cumulative Investments</t>
  </si>
  <si>
    <t>Finance costs</t>
  </si>
  <si>
    <t>B2C Services</t>
  </si>
  <si>
    <t>B2B Services</t>
  </si>
  <si>
    <t>Others</t>
  </si>
  <si>
    <t>5.1.1</t>
  </si>
  <si>
    <t>5.1.2</t>
  </si>
  <si>
    <t>Digital TV Services</t>
  </si>
  <si>
    <t>Digital TV Customers</t>
  </si>
  <si>
    <t>Net additions</t>
  </si>
  <si>
    <t xml:space="preserve">Average Revenue Per User (ARPU) </t>
  </si>
  <si>
    <t>Districts Covered</t>
  </si>
  <si>
    <r>
      <t xml:space="preserve">Digital TV Services - </t>
    </r>
    <r>
      <rPr>
        <sz val="8"/>
        <rFont val="Arial"/>
        <family val="2"/>
      </rPr>
      <t>Comprises of operations of Digital TV Services.</t>
    </r>
  </si>
  <si>
    <t>Coverage</t>
  </si>
  <si>
    <t xml:space="preserve">     Dividend paid (including tax) to non - controlling interests</t>
  </si>
  <si>
    <t>Customer Base</t>
  </si>
  <si>
    <t>Voice</t>
  </si>
  <si>
    <t>Data</t>
  </si>
  <si>
    <t>Data Customer Base</t>
  </si>
  <si>
    <t>As % of customer base</t>
  </si>
  <si>
    <t>Total MBs on the network</t>
  </si>
  <si>
    <t>Mn</t>
  </si>
  <si>
    <t>min</t>
  </si>
  <si>
    <t>Mn MBs</t>
  </si>
  <si>
    <t>MBs</t>
  </si>
  <si>
    <t>Minutes on the network</t>
  </si>
  <si>
    <t>Data Usage per customer</t>
  </si>
  <si>
    <t>Revenue per site per month</t>
  </si>
  <si>
    <t>Voice Usage per customer</t>
  </si>
  <si>
    <t xml:space="preserve">          Of which no. of Broadband (DSL) customers</t>
  </si>
  <si>
    <t xml:space="preserve">          As % of Customer Base</t>
  </si>
  <si>
    <t>Depreciation</t>
  </si>
  <si>
    <t>Amortization</t>
  </si>
  <si>
    <t>Interest on borrowings &amp; Finance charges</t>
  </si>
  <si>
    <t>Derivatives and exchange fluctuation</t>
  </si>
  <si>
    <t>Investment Income</t>
  </si>
  <si>
    <t>5.1.3</t>
  </si>
  <si>
    <t>VLR</t>
  </si>
  <si>
    <t>Sharing Revenue per sharing operator per month</t>
  </si>
  <si>
    <t>Average Sharing Factor</t>
  </si>
  <si>
    <t xml:space="preserve">     Investment in associate / joint venture</t>
  </si>
  <si>
    <t>Pre-Paid (as % of total Customer Base)</t>
  </si>
  <si>
    <t>As % of Customer Base</t>
  </si>
  <si>
    <t>India</t>
  </si>
  <si>
    <t>5.3.1</t>
  </si>
  <si>
    <t>5.3.2</t>
  </si>
  <si>
    <t>In INR</t>
  </si>
  <si>
    <t>In USD</t>
  </si>
  <si>
    <t>4.1.1</t>
  </si>
  <si>
    <r>
      <t xml:space="preserve">Mobile Services India - </t>
    </r>
    <r>
      <rPr>
        <sz val="8"/>
        <rFont val="Arial"/>
        <family val="2"/>
      </rPr>
      <t>Comprises of consolidated operations of Mobile Services India</t>
    </r>
  </si>
  <si>
    <t>Africa</t>
  </si>
  <si>
    <t>Total Towers</t>
  </si>
  <si>
    <t>Total Co-locations</t>
  </si>
  <si>
    <t xml:space="preserve">     Dividend received</t>
  </si>
  <si>
    <t xml:space="preserve">     Purchase of property, plant and equipment</t>
  </si>
  <si>
    <t>Share of results of Joint Ventures / Associates</t>
  </si>
  <si>
    <t>Profit before Tax</t>
  </si>
  <si>
    <t>Net income</t>
  </si>
  <si>
    <t>Net revenue</t>
  </si>
  <si>
    <t xml:space="preserve">     Purchase of non-current investments</t>
  </si>
  <si>
    <t>US</t>
  </si>
  <si>
    <t>Rs Mn</t>
  </si>
  <si>
    <t>Deferred payment liability</t>
  </si>
  <si>
    <t>4.1.1.1</t>
  </si>
  <si>
    <t>4.1.1.2</t>
  </si>
  <si>
    <t>4.1.1.3</t>
  </si>
  <si>
    <t>4.1.1.4</t>
  </si>
  <si>
    <t>4.1.1.5</t>
  </si>
  <si>
    <t>4.1.1.6</t>
  </si>
  <si>
    <t>5.3.3</t>
  </si>
  <si>
    <t xml:space="preserve">     Advance against equity</t>
  </si>
  <si>
    <t>Schedule of Consolidated Net Debt</t>
  </si>
  <si>
    <t>Schedule of Consolidated Finance Cost</t>
  </si>
  <si>
    <t xml:space="preserve">     Sale of non-current investments</t>
  </si>
  <si>
    <t>Other expenses</t>
  </si>
  <si>
    <t xml:space="preserve">     Sale of tower assets</t>
  </si>
  <si>
    <t xml:space="preserve">     Repayment of finance lease liabilities</t>
  </si>
  <si>
    <t xml:space="preserve">     Loan to joint venture / associate</t>
  </si>
  <si>
    <t>Profit for the period</t>
  </si>
  <si>
    <t xml:space="preserve">     Employee share-based payment expenses</t>
  </si>
  <si>
    <t xml:space="preserve">     Net movement in current investments</t>
  </si>
  <si>
    <t xml:space="preserve">     Dividend paid (including tax)</t>
  </si>
  <si>
    <t xml:space="preserve">     Sale of interest in a subsidiary</t>
  </si>
  <si>
    <t xml:space="preserve">     Loan repayment received from joint venture / associate</t>
  </si>
  <si>
    <t xml:space="preserve">     Depreciation and amortisation</t>
  </si>
  <si>
    <t>Depreciation and Amortisation</t>
  </si>
  <si>
    <t>Tower Infrastructure services</t>
  </si>
  <si>
    <t>Of which Mobile Broadband costumers</t>
  </si>
  <si>
    <t>Network towers</t>
  </si>
  <si>
    <t xml:space="preserve">          Of which Mobile Broadband towers</t>
  </si>
  <si>
    <t>Total Mobile Broadband Base stations</t>
  </si>
  <si>
    <r>
      <rPr>
        <b/>
        <sz val="8"/>
        <rFont val="Arial"/>
        <family val="2"/>
      </rPr>
      <t xml:space="preserve">Airtel Business - </t>
    </r>
    <r>
      <rPr>
        <sz val="8"/>
        <rFont val="Arial"/>
        <family val="2"/>
      </rPr>
      <t>Submarine Cable System</t>
    </r>
  </si>
  <si>
    <t>[AS PER INDIAN ACCOUNTING STANDARDS (Ind-AS)]</t>
  </si>
  <si>
    <t>Consolidated Statements of Operations as per Indian Accounting Standards (Ind-AS)</t>
  </si>
  <si>
    <t>Consolidated Balance Sheet as per Indian Accounting Standards (Ind-AS)</t>
  </si>
  <si>
    <t>Consolidated Statement of Cash Flows as per Indian Accounting Standards (Ind-AS)</t>
  </si>
  <si>
    <t>Consolidated Summarised Statement of Operations as per Ind-AS (net of inter segment eliminations)</t>
  </si>
  <si>
    <t>Region and Segment wise summarised statement of operations as per Ind-AS:</t>
  </si>
  <si>
    <r>
      <t>India South Asia</t>
    </r>
    <r>
      <rPr>
        <sz val="8"/>
        <rFont val="Arial"/>
        <family val="2"/>
      </rPr>
      <t>- Summarised Statement of Operations as per Ind-AS (net of inter segment eliminations)</t>
    </r>
  </si>
  <si>
    <r>
      <t>India</t>
    </r>
    <r>
      <rPr>
        <sz val="8"/>
        <rFont val="Arial"/>
        <family val="2"/>
      </rPr>
      <t xml:space="preserve"> - Summarised Statement of Operations as per Ind-AS (net of inter segment eliminations)</t>
    </r>
  </si>
  <si>
    <t>Homes Customers</t>
  </si>
  <si>
    <t>Non Voice Revenue as % of Homes Revenues</t>
  </si>
  <si>
    <t>Airtel Business</t>
  </si>
  <si>
    <t>Income</t>
  </si>
  <si>
    <t>Finance Income</t>
  </si>
  <si>
    <t>Expenses</t>
  </si>
  <si>
    <t>Access Charges</t>
  </si>
  <si>
    <t>Network operating expenses</t>
  </si>
  <si>
    <t>Profit from operating activities before depreciation, amortization and exceptional items</t>
  </si>
  <si>
    <t>Other Expenses</t>
  </si>
  <si>
    <t>Profit before exceptional items and tax</t>
  </si>
  <si>
    <t>Exceptional items</t>
  </si>
  <si>
    <t>Current tax</t>
  </si>
  <si>
    <t>Non-current assets</t>
  </si>
  <si>
    <t>Property, plant and equipment</t>
  </si>
  <si>
    <t>Capital work-in-progress</t>
  </si>
  <si>
    <t>Goodwill</t>
  </si>
  <si>
    <t>Intangible assets under development</t>
  </si>
  <si>
    <t>Investment in joint ventures and associates</t>
  </si>
  <si>
    <t>Financial Assets</t>
  </si>
  <si>
    <t>- Investments</t>
  </si>
  <si>
    <t>- Trade receivables</t>
  </si>
  <si>
    <t>- Loans and security deposits</t>
  </si>
  <si>
    <t>- Others</t>
  </si>
  <si>
    <t>Other non-current assets</t>
  </si>
  <si>
    <t>Deferred tax assets (net)</t>
  </si>
  <si>
    <t>Current assets</t>
  </si>
  <si>
    <t>Inventories</t>
  </si>
  <si>
    <t>- Cash and cash equivalents</t>
  </si>
  <si>
    <t xml:space="preserve"> - Receivable from sale of tower assets</t>
  </si>
  <si>
    <t xml:space="preserve"> - Others</t>
  </si>
  <si>
    <t>Other current assets</t>
  </si>
  <si>
    <t>Current tax assets</t>
  </si>
  <si>
    <t>Other Equity</t>
  </si>
  <si>
    <t>Non-current liabilities</t>
  </si>
  <si>
    <t>Financial Liabilities</t>
  </si>
  <si>
    <t>Provisions</t>
  </si>
  <si>
    <t>Deferred tax liabilities (net)</t>
  </si>
  <si>
    <t>Deferred revenue</t>
  </si>
  <si>
    <t>Other non-current liabilities</t>
  </si>
  <si>
    <t>Current liabilities</t>
  </si>
  <si>
    <t>Other current liabilities</t>
  </si>
  <si>
    <t>Total liabilities</t>
  </si>
  <si>
    <t>Airtel Business Customer</t>
  </si>
  <si>
    <r>
      <t xml:space="preserve">Homes Services - </t>
    </r>
    <r>
      <rPr>
        <sz val="8"/>
        <rFont val="Arial"/>
        <family val="2"/>
      </rPr>
      <t>Comprises of operations of Homes Services.</t>
    </r>
  </si>
  <si>
    <t>Homes Services</t>
  </si>
  <si>
    <r>
      <rPr>
        <b/>
        <sz val="8"/>
        <rFont val="Arial"/>
        <family val="2"/>
      </rPr>
      <t xml:space="preserve">Homes Services - </t>
    </r>
    <r>
      <rPr>
        <sz val="8"/>
        <rFont val="Arial"/>
        <family val="2"/>
      </rPr>
      <t>Cities covered</t>
    </r>
  </si>
  <si>
    <t>Interest on Finance Lease Obligation</t>
  </si>
  <si>
    <t>Employee benefits</t>
  </si>
  <si>
    <t>Depreciation and amortisation</t>
  </si>
  <si>
    <t>Consolidated Summarised Balance Sheet (As per Ind AS)</t>
  </si>
  <si>
    <t xml:space="preserve">     Exceptional items</t>
  </si>
  <si>
    <t>Consolidated Statement of Comprehensive Income</t>
  </si>
  <si>
    <t xml:space="preserve">       Gains / (Losses) on cash flow hedge</t>
  </si>
  <si>
    <t xml:space="preserve">       Re-measurement gains / (losses) on defined benefit plans</t>
  </si>
  <si>
    <t>Amount in Rs Mn, except ratios</t>
  </si>
  <si>
    <t>Consolidated Statement of Operations as per Indian Accounting Standards (Ind-AS)</t>
  </si>
  <si>
    <t>Amount in Rs Mn</t>
  </si>
  <si>
    <t>Amount in US$ Mn, except ratios</t>
  </si>
  <si>
    <t>Amount in US$ Mn</t>
  </si>
  <si>
    <t xml:space="preserve">     Proceeds from borrowings</t>
  </si>
  <si>
    <t xml:space="preserve">     Interest and other finance charges paid</t>
  </si>
  <si>
    <t>Cash and Cash Equivalents</t>
  </si>
  <si>
    <r>
      <t>Investments &amp; Receivables</t>
    </r>
    <r>
      <rPr>
        <vertAlign val="superscript"/>
        <sz val="8"/>
        <rFont val="Arial"/>
        <family val="2"/>
      </rPr>
      <t>1</t>
    </r>
  </si>
  <si>
    <t>Sales and marketing expenses</t>
  </si>
  <si>
    <t>Share of results of joint ventures and associates</t>
  </si>
  <si>
    <t xml:space="preserve"> Items to be reclassified subsequently to profit or loss :</t>
  </si>
  <si>
    <t>Items not to be reclassified to profit or loss :</t>
  </si>
  <si>
    <t>Profit for the period Attributable to:</t>
  </si>
  <si>
    <t xml:space="preserve">       Owners of the Parent</t>
  </si>
  <si>
    <t xml:space="preserve">       Non-controlling interests</t>
  </si>
  <si>
    <t>Basic</t>
  </si>
  <si>
    <t>Diluted</t>
  </si>
  <si>
    <t>Other intangible assets</t>
  </si>
  <si>
    <t>- Derivative instruments</t>
  </si>
  <si>
    <t>- Bank deposits</t>
  </si>
  <si>
    <t>Assets-held-for-sale</t>
  </si>
  <si>
    <t>Share capital</t>
  </si>
  <si>
    <t>Liabilities-held-for-sale</t>
  </si>
  <si>
    <t>Operating cash flow before changes in working capital</t>
  </si>
  <si>
    <t xml:space="preserve">Changes in working capital - </t>
  </si>
  <si>
    <t xml:space="preserve">     Trade receivables</t>
  </si>
  <si>
    <t xml:space="preserve">     Trade payables</t>
  </si>
  <si>
    <t xml:space="preserve">     Provisions</t>
  </si>
  <si>
    <t>Net cash generated from operations before tax and dividend</t>
  </si>
  <si>
    <t xml:space="preserve">Net cash generated from operating activities (a) </t>
  </si>
  <si>
    <t xml:space="preserve">     Proceeds from sale of property, plant and equipment </t>
  </si>
  <si>
    <t xml:space="preserve">     Group Company borrowings</t>
  </si>
  <si>
    <t xml:space="preserve">     Purchase of treasury shares</t>
  </si>
  <si>
    <t xml:space="preserve">     Proceeds from exercise of share options</t>
  </si>
  <si>
    <t xml:space="preserve">     Proceeds from issuance of equity shares to non-controlling interests</t>
  </si>
  <si>
    <t xml:space="preserve">Net cash (used in) / generated from financing activities (c) </t>
  </si>
  <si>
    <t>Effect of exchange rate on cash and cash equivalents</t>
  </si>
  <si>
    <t>Cash and cash equivalents as at beginning of the period</t>
  </si>
  <si>
    <t xml:space="preserve">Cash and cash equivalents as at end of the period </t>
  </si>
  <si>
    <t>Income Tax - (15 Countries)</t>
  </si>
  <si>
    <t>Other comprehensive income ('OCI'):</t>
  </si>
  <si>
    <t>Total Assets</t>
  </si>
  <si>
    <t>Equity attributable to owners of the Parent</t>
  </si>
  <si>
    <t xml:space="preserve"> - Borrowings</t>
  </si>
  <si>
    <t xml:space="preserve"> - Derivative instruments</t>
  </si>
  <si>
    <t xml:space="preserve"> - Current maturities of long term borrowings</t>
  </si>
  <si>
    <t xml:space="preserve"> - Trade Payables</t>
  </si>
  <si>
    <t>Consolidated Statement of Cash Flows</t>
  </si>
  <si>
    <t xml:space="preserve">     Finance costs</t>
  </si>
  <si>
    <t>Net cash (used in) / generated from investing activities (b)</t>
  </si>
  <si>
    <t xml:space="preserve">Current tax liabilities (net) </t>
  </si>
  <si>
    <t>In INR:</t>
  </si>
  <si>
    <t>In USD:</t>
  </si>
  <si>
    <t>In USD: Constant Currency</t>
  </si>
  <si>
    <t>Operating Expenses (In Constant Currency)</t>
  </si>
  <si>
    <t>Other income</t>
  </si>
  <si>
    <t>License fee / spectrum charges (revenue share)</t>
  </si>
  <si>
    <t xml:space="preserve">     Share of results of joint ventures and associates</t>
  </si>
  <si>
    <t xml:space="preserve">     Proceeds from sale of interest in associate and joint venture</t>
  </si>
  <si>
    <t xml:space="preserve">     Proceeds from sale and finance leaseback of towers</t>
  </si>
  <si>
    <t>Consolidated Summarized Statement of Income Net of Inter Segment Eliminations</t>
  </si>
  <si>
    <t>Note: Above table reflects the INR reported numbers.</t>
  </si>
  <si>
    <t>Note: Above table reflects the USD reported numbers.</t>
  </si>
  <si>
    <t>Note: Investment &amp; Receivables include interest bearing notes and Tower CO sale proceeds receivables.</t>
  </si>
  <si>
    <t>Finance Lease Obligation</t>
  </si>
  <si>
    <t>Net Debt including Finance Lease Obligations</t>
  </si>
  <si>
    <t>Tax expense</t>
  </si>
  <si>
    <t>Deferred tax</t>
  </si>
  <si>
    <t xml:space="preserve">       Gains / (losses) on net investments hedge</t>
  </si>
  <si>
    <t>Non-controlling interests ('NCI')</t>
  </si>
  <si>
    <t xml:space="preserve">       Net gains / (losses) due to foreign currency translation differences</t>
  </si>
  <si>
    <t xml:space="preserve">       Gains / (losses) on fair value through OCI investments</t>
  </si>
  <si>
    <t xml:space="preserve">     Purchase of shares from NCI</t>
  </si>
  <si>
    <t>4.1.1.7</t>
  </si>
  <si>
    <t>5.2.1</t>
  </si>
  <si>
    <t>5.2.2</t>
  </si>
  <si>
    <t>South Asia</t>
  </si>
  <si>
    <r>
      <t xml:space="preserve">Others - </t>
    </r>
    <r>
      <rPr>
        <sz val="8"/>
        <rFont val="Arial"/>
        <family val="2"/>
      </rPr>
      <t>comprises of Airtel Payments Bank, Corporate Office and other small entities</t>
    </r>
  </si>
  <si>
    <r>
      <t xml:space="preserve">South Asia - </t>
    </r>
    <r>
      <rPr>
        <sz val="8"/>
        <rFont val="Arial"/>
        <family val="2"/>
      </rPr>
      <t>Comprises of Sri Lanka</t>
    </r>
  </si>
  <si>
    <t xml:space="preserve">Revenue </t>
  </si>
  <si>
    <t>Total</t>
  </si>
  <si>
    <t>Non-operating income / expenses, (net)</t>
  </si>
  <si>
    <t xml:space="preserve">       Tax credit / (charge) </t>
  </si>
  <si>
    <t xml:space="preserve">       Share of joint ventures and associates</t>
  </si>
  <si>
    <t>Other comprehensive income / (loss) for the period</t>
  </si>
  <si>
    <t>Total comprehensive income / (loss) for the period</t>
  </si>
  <si>
    <t xml:space="preserve"> Other comprehensive income / (loss) for the period attributable to :</t>
  </si>
  <si>
    <t>Total comprehensive income / (loss) for the period attributable to :</t>
  </si>
  <si>
    <t xml:space="preserve">Earnings per share (Face value : Rs. 5/- each) (In Rupees) </t>
  </si>
  <si>
    <t>- Security deposits</t>
  </si>
  <si>
    <t xml:space="preserve">     Net (repayment of) / proceeds from short-term borrowings</t>
  </si>
  <si>
    <t>Net increase / (decrease) in cash and cash equivalents during the period (a+b+c)</t>
  </si>
  <si>
    <t>Profit after tax (before exceptional items)</t>
  </si>
  <si>
    <t>Non Controlling Interest</t>
  </si>
  <si>
    <t>Net income (before exceptional items)</t>
  </si>
  <si>
    <t>Exceptional Items (net of tax)</t>
  </si>
  <si>
    <t>Profit after tax (after exceptional items)</t>
  </si>
  <si>
    <t>Profit after Tax (before exceptional items)</t>
  </si>
  <si>
    <t>Note: Above nos have been re-instated to 1st Mar'17 closing constant currency except Capex, OFCF &amp; Cumulative Investments. Accordingly previous quarter nos. have been re-instated for like to like comparisons.</t>
  </si>
  <si>
    <t>Revenues</t>
  </si>
  <si>
    <t>Finance income</t>
  </si>
  <si>
    <r>
      <t xml:space="preserve">Mobile Services </t>
    </r>
    <r>
      <rPr>
        <vertAlign val="superscript"/>
        <sz val="8"/>
        <rFont val="Arial"/>
        <family val="2"/>
      </rPr>
      <t>#</t>
    </r>
  </si>
  <si>
    <r>
      <rPr>
        <i/>
        <vertAlign val="superscript"/>
        <sz val="7"/>
        <rFont val="Arial"/>
        <family val="2"/>
      </rPr>
      <t>#</t>
    </r>
    <r>
      <rPr>
        <i/>
        <sz val="7"/>
        <rFont val="Arial"/>
        <family val="2"/>
      </rPr>
      <t xml:space="preserve"> - Excludes revenues from network groups building / providing fiber connectivity and group eliminations</t>
    </r>
  </si>
  <si>
    <t>Net Debt excluding Finance Lease Obligations</t>
  </si>
  <si>
    <t>Income tax assets (net)</t>
  </si>
  <si>
    <t xml:space="preserve">     Investment in subsidiaries, net of cash acquired / associate</t>
  </si>
  <si>
    <t xml:space="preserve">     Sale of subsidiaries</t>
  </si>
  <si>
    <r>
      <t xml:space="preserve">Africa - </t>
    </r>
    <r>
      <rPr>
        <sz val="8"/>
        <rFont val="Arial"/>
        <family val="2"/>
      </rPr>
      <t>Comprises of 14 country operations in Africa.</t>
    </r>
  </si>
  <si>
    <t>In INR: (14 Countries)</t>
  </si>
  <si>
    <t>In USD: (14 Countries)</t>
  </si>
  <si>
    <t>In USD: Constant Currency (14  Countries)</t>
  </si>
  <si>
    <t>Operating Expenses (In Constant Currency) - (14 Countries)</t>
  </si>
  <si>
    <t>Depreciation and Amortisation (In Constant Currency) - (14 Countries)</t>
  </si>
  <si>
    <t>Depreciation and Amortisation (In Constant Currency)</t>
  </si>
  <si>
    <t>Income Tax - (14 Countries)</t>
  </si>
  <si>
    <t>6.2 Operational Performance - AFRICA (14 Countries)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</si>
</sst>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6" formatCode="&quot;$&quot;#,##0_);[Red]\(&quot;$&quot;#,##0\)"/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&quot;$&quot;* #,##0_-;\-&quot;$&quot;* #,##0_-;_-&quot;$&quot;* &quot;-&quot;_-;_-@_-"/>
    <numFmt numFmtId="167" formatCode="_-* #,##0_-;\-* #,##0_-;_-* &quot;-&quot;_-;_-@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#,##0;\(#,##0\)"/>
    <numFmt numFmtId="171" formatCode="&quot;$&quot;#,##0.0000_);\(&quot;$&quot;#,##0.0000\)"/>
    <numFmt numFmtId="172" formatCode="_(* #,##0_);_(* \(#,##0\);_(* &quot;-&quot;??_);_(@_)"/>
    <numFmt numFmtId="173" formatCode="0.0"/>
    <numFmt numFmtId="174" formatCode="0.0%"/>
    <numFmt numFmtId="175" formatCode="#,##0.0000"/>
    <numFmt numFmtId="176" formatCode="#,##0.0"/>
    <numFmt numFmtId="177" formatCode="0.000"/>
    <numFmt numFmtId="178" formatCode="_([$€-2]* #,##0.00_);_([$€-2]* \(#,##0.00\);_([$€-2]* &quot;-&quot;??_)"/>
    <numFmt numFmtId="179" formatCode="00.000"/>
    <numFmt numFmtId="180" formatCode="&quot;?&quot;#,##0;&quot;?&quot;\-#,##0"/>
    <numFmt numFmtId="181" formatCode="_ &quot;\&quot;* #,##0_ ;_ &quot;\&quot;* \-#,##0_ ;_ &quot;\&quot;* &quot;-&quot;_ ;_ @_ "/>
    <numFmt numFmtId="182" formatCode="&quot;\&quot;#,##0.00;[Red]&quot;\&quot;\-#,##0.00"/>
    <numFmt numFmtId="183" formatCode="_ &quot;\&quot;* #,##0.00_ ;_ &quot;\&quot;* \-#,##0.00_ ;_ &quot;\&quot;* &quot;-&quot;??_ ;_ @_ "/>
    <numFmt numFmtId="184" formatCode="&quot;\&quot;#,##0;[Red]&quot;\&quot;\-#,##0"/>
    <numFmt numFmtId="185" formatCode="#,##0;[Red]&quot;-&quot;#,##0"/>
    <numFmt numFmtId="186" formatCode="#,##0.00;[Red]&quot;-&quot;#,##0.00"/>
    <numFmt numFmtId="187" formatCode="\$#,##0\ ;\(\$#,##0\)"/>
    <numFmt numFmtId="188" formatCode=";;;"/>
    <numFmt numFmtId="189" formatCode="#,##0.00000"/>
    <numFmt numFmtId="190" formatCode="#,##0\ &quot;DM&quot;;\-#,##0\ &quot;DM&quot;"/>
    <numFmt numFmtId="191" formatCode="0&quot;.&quot;000%"/>
    <numFmt numFmtId="192" formatCode="&quot;￥&quot;#,##0;&quot;￥&quot;\-#,##0"/>
    <numFmt numFmtId="193" formatCode="00&quot;.&quot;000"/>
    <numFmt numFmtId="194" formatCode="#,##0.0_);\(#,##0.0\)"/>
    <numFmt numFmtId="195" formatCode="[$-409]mmm\-yy;@"/>
    <numFmt numFmtId="196" formatCode="#,##0_);\(#,##0\);#\ &quot;-&quot;??_)"/>
  </numFmts>
  <fonts count="7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b/>
      <i/>
      <sz val="7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i/>
      <sz val="7"/>
      <name val="Times New Roman"/>
      <family val="1"/>
    </font>
    <font>
      <sz val="7"/>
      <name val="Times New Roman"/>
      <family val="1"/>
    </font>
    <font>
      <sz val="7"/>
      <color theme="1"/>
      <name val="Arial"/>
      <family val="2"/>
    </font>
    <font>
      <i/>
      <vertAlign val="superscript"/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</borders>
  <cellStyleXfs count="125">
    <xf numFmtId="0" fontId="0" fillId="0" borderId="0"/>
    <xf numFmtId="178" fontId="22" fillId="0" borderId="0" applyNumberFormat="0" applyFill="0" applyBorder="0" applyAlignment="0" applyProtection="0"/>
    <xf numFmtId="178" fontId="20" fillId="0" borderId="0"/>
    <xf numFmtId="38" fontId="23" fillId="0" borderId="0" applyFont="0" applyFill="0" applyBorder="0" applyAlignment="0" applyProtection="0"/>
    <xf numFmtId="17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8" fontId="28" fillId="0" borderId="0"/>
    <xf numFmtId="178" fontId="20" fillId="0" borderId="0"/>
    <xf numFmtId="178" fontId="29" fillId="0" borderId="0"/>
    <xf numFmtId="178" fontId="20" fillId="0" borderId="0"/>
    <xf numFmtId="178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78" fontId="30" fillId="0" borderId="0"/>
    <xf numFmtId="178" fontId="20" fillId="0" borderId="0"/>
    <xf numFmtId="178" fontId="20" fillId="0" borderId="0" applyNumberFormat="0" applyFill="0" applyBorder="0" applyAlignment="0" applyProtection="0"/>
    <xf numFmtId="178" fontId="20" fillId="0" borderId="0"/>
    <xf numFmtId="178" fontId="20" fillId="0" borderId="0" applyNumberFormat="0" applyFill="0" applyBorder="0" applyAlignment="0" applyProtection="0"/>
    <xf numFmtId="178" fontId="2" fillId="0" borderId="0"/>
    <xf numFmtId="178" fontId="20" fillId="0" borderId="0"/>
    <xf numFmtId="178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78" fontId="29" fillId="0" borderId="0"/>
    <xf numFmtId="0" fontId="20" fillId="0" borderId="0"/>
    <xf numFmtId="178" fontId="31" fillId="2" borderId="0"/>
    <xf numFmtId="178" fontId="32" fillId="3" borderId="1" applyFont="0" applyFill="0" applyAlignment="0">
      <alignment vertical="center" wrapText="1"/>
    </xf>
    <xf numFmtId="178" fontId="33" fillId="2" borderId="0"/>
    <xf numFmtId="178" fontId="34" fillId="2" borderId="0"/>
    <xf numFmtId="178" fontId="35" fillId="0" borderId="0">
      <alignment wrapText="1"/>
    </xf>
    <xf numFmtId="178" fontId="36" fillId="0" borderId="0"/>
    <xf numFmtId="181" fontId="37" fillId="0" borderId="0" applyFont="0" applyFill="0" applyBorder="0" applyAlignment="0" applyProtection="0"/>
    <xf numFmtId="178" fontId="38" fillId="0" borderId="0" applyFont="0" applyFill="0" applyBorder="0" applyAlignment="0" applyProtection="0"/>
    <xf numFmtId="182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178" fontId="38" fillId="0" borderId="0" applyFont="0" applyFill="0" applyBorder="0" applyAlignment="0" applyProtection="0"/>
    <xf numFmtId="184" fontId="39" fillId="0" borderId="0" applyFont="0" applyFill="0" applyBorder="0" applyAlignment="0" applyProtection="0"/>
    <xf numFmtId="178" fontId="40" fillId="0" borderId="2" applyFont="0" applyFill="0" applyBorder="0" applyAlignment="0" applyProtection="0">
      <alignment horizontal="center" vertical="center"/>
    </xf>
    <xf numFmtId="164" fontId="37" fillId="0" borderId="0" applyFont="0" applyFill="0" applyBorder="0" applyAlignment="0" applyProtection="0"/>
    <xf numFmtId="178" fontId="38" fillId="0" borderId="0" applyFont="0" applyFill="0" applyBorder="0" applyAlignment="0" applyProtection="0"/>
    <xf numFmtId="185" fontId="39" fillId="0" borderId="0" applyFont="0" applyFill="0" applyBorder="0" applyAlignment="0" applyProtection="0"/>
    <xf numFmtId="165" fontId="37" fillId="0" borderId="0" applyFont="0" applyFill="0" applyBorder="0" applyAlignment="0" applyProtection="0"/>
    <xf numFmtId="178" fontId="38" fillId="0" borderId="0" applyFont="0" applyFill="0" applyBorder="0" applyAlignment="0" applyProtection="0"/>
    <xf numFmtId="186" fontId="39" fillId="0" borderId="0" applyFont="0" applyFill="0" applyBorder="0" applyAlignment="0" applyProtection="0"/>
    <xf numFmtId="176" fontId="20" fillId="0" borderId="3">
      <alignment wrapText="1"/>
      <protection locked="0"/>
    </xf>
    <xf numFmtId="0" fontId="3" fillId="0" borderId="0" applyNumberFormat="0" applyFill="0" applyBorder="0" applyAlignment="0" applyProtection="0"/>
    <xf numFmtId="178" fontId="38" fillId="0" borderId="0"/>
    <xf numFmtId="178" fontId="41" fillId="0" borderId="0"/>
    <xf numFmtId="178" fontId="38" fillId="0" borderId="0"/>
    <xf numFmtId="37" fontId="42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9" fillId="0" borderId="0" applyFont="0" applyFill="0" applyBorder="0" applyAlignment="0" applyProtection="0"/>
    <xf numFmtId="178" fontId="20" fillId="0" borderId="0"/>
    <xf numFmtId="3" fontId="20" fillId="0" borderId="0" applyFont="0" applyFill="0" applyBorder="0" applyAlignment="0" applyProtection="0"/>
    <xf numFmtId="170" fontId="4" fillId="0" borderId="3" applyBorder="0"/>
    <xf numFmtId="187" fontId="20" fillId="0" borderId="0" applyFont="0" applyFill="0" applyBorder="0" applyAlignment="0" applyProtection="0"/>
    <xf numFmtId="170" fontId="5" fillId="0" borderId="0">
      <protection locked="0"/>
    </xf>
    <xf numFmtId="17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6" fillId="0" borderId="4"/>
    <xf numFmtId="178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7" fillId="0" borderId="5" applyNumberFormat="0" applyAlignment="0" applyProtection="0">
      <alignment horizontal="left" vertical="center"/>
    </xf>
    <xf numFmtId="0" fontId="7" fillId="0" borderId="6">
      <alignment horizontal="left" vertical="center"/>
    </xf>
    <xf numFmtId="188" fontId="40" fillId="0" borderId="0" applyFont="0" applyFill="0" applyBorder="0" applyAlignment="0" applyProtection="0">
      <alignment horizontal="center" vertical="center"/>
    </xf>
    <xf numFmtId="0" fontId="8" fillId="0" borderId="0" applyNumberFormat="0" applyFill="0" applyBorder="0" applyAlignment="0" applyProtection="0">
      <alignment vertical="top"/>
      <protection locked="0"/>
    </xf>
    <xf numFmtId="178" fontId="43" fillId="4" borderId="0">
      <alignment horizontal="left"/>
    </xf>
    <xf numFmtId="178" fontId="40" fillId="0" borderId="0" applyFont="0" applyFill="0" applyBorder="0" applyProtection="0">
      <alignment horizontal="center" vertical="center"/>
    </xf>
    <xf numFmtId="178" fontId="44" fillId="0" borderId="0" applyNumberFormat="0" applyFont="0" applyFill="0" applyAlignment="0"/>
    <xf numFmtId="37" fontId="9" fillId="0" borderId="0"/>
    <xf numFmtId="178" fontId="20" fillId="0" borderId="0"/>
    <xf numFmtId="171" fontId="1" fillId="0" borderId="0"/>
    <xf numFmtId="178" fontId="20" fillId="0" borderId="0"/>
    <xf numFmtId="178" fontId="59" fillId="0" borderId="0"/>
    <xf numFmtId="0" fontId="20" fillId="0" borderId="0"/>
    <xf numFmtId="0" fontId="2" fillId="0" borderId="0"/>
    <xf numFmtId="178" fontId="2" fillId="0" borderId="0"/>
    <xf numFmtId="178" fontId="2" fillId="0" borderId="0"/>
    <xf numFmtId="178" fontId="45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40" fontId="10" fillId="5" borderId="0">
      <alignment horizontal="right"/>
    </xf>
    <xf numFmtId="0" fontId="11" fillId="5" borderId="0">
      <alignment horizontal="right"/>
    </xf>
    <xf numFmtId="0" fontId="12" fillId="5" borderId="7"/>
    <xf numFmtId="0" fontId="12" fillId="0" borderId="0" applyBorder="0">
      <alignment horizontal="centerContinuous"/>
    </xf>
    <xf numFmtId="0" fontId="13" fillId="0" borderId="0" applyBorder="0">
      <alignment horizontal="centerContinuous"/>
    </xf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78" fontId="22" fillId="0" borderId="0" applyNumberFormat="0" applyFill="0" applyBorder="0" applyAlignment="0" applyProtection="0"/>
    <xf numFmtId="178" fontId="20" fillId="6" borderId="0"/>
    <xf numFmtId="0" fontId="2" fillId="0" borderId="0"/>
    <xf numFmtId="0" fontId="2" fillId="0" borderId="0"/>
    <xf numFmtId="178" fontId="2" fillId="0" borderId="0"/>
    <xf numFmtId="178" fontId="45" fillId="0" borderId="0" applyNumberFormat="0" applyFill="0" applyBorder="0" applyAlignment="0" applyProtection="0"/>
    <xf numFmtId="175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78" fontId="46" fillId="0" borderId="0" applyNumberFormat="0" applyFill="0" applyBorder="0" applyAlignment="0" applyProtection="0"/>
    <xf numFmtId="178" fontId="55" fillId="0" borderId="0" applyFont="0" applyFill="0" applyBorder="0" applyAlignment="0" applyProtection="0"/>
    <xf numFmtId="178" fontId="55" fillId="0" borderId="0" applyFont="0" applyFill="0" applyBorder="0" applyAlignment="0" applyProtection="0"/>
    <xf numFmtId="178" fontId="29" fillId="0" borderId="0">
      <alignment vertical="center"/>
    </xf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178" fontId="49" fillId="0" borderId="0"/>
    <xf numFmtId="190" fontId="51" fillId="0" borderId="0" applyFont="0" applyFill="0" applyBorder="0" applyAlignment="0" applyProtection="0"/>
    <xf numFmtId="191" fontId="51" fillId="0" borderId="0" applyFont="0" applyFill="0" applyBorder="0" applyAlignment="0" applyProtection="0"/>
    <xf numFmtId="192" fontId="51" fillId="0" borderId="0" applyFont="0" applyFill="0" applyBorder="0" applyAlignment="0" applyProtection="0"/>
    <xf numFmtId="193" fontId="51" fillId="0" borderId="0" applyFont="0" applyFill="0" applyBorder="0" applyAlignment="0" applyProtection="0"/>
    <xf numFmtId="178" fontId="52" fillId="0" borderId="0"/>
    <xf numFmtId="178" fontId="44" fillId="0" borderId="0"/>
    <xf numFmtId="167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20" fillId="0" borderId="0" applyFont="0" applyFill="0" applyBorder="0" applyAlignment="0" applyProtection="0"/>
    <xf numFmtId="38" fontId="53" fillId="0" borderId="0" applyFont="0" applyFill="0" applyBorder="0" applyAlignment="0" applyProtection="0"/>
    <xf numFmtId="178" fontId="20" fillId="0" borderId="0"/>
    <xf numFmtId="166" fontId="50" fillId="0" borderId="0" applyFont="0" applyFill="0" applyBorder="0" applyAlignment="0" applyProtection="0"/>
    <xf numFmtId="6" fontId="54" fillId="0" borderId="0" applyFont="0" applyFill="0" applyBorder="0" applyAlignment="0" applyProtection="0"/>
    <xf numFmtId="168" fontId="50" fillId="0" borderId="0" applyFont="0" applyFill="0" applyBorder="0" applyAlignment="0" applyProtection="0"/>
    <xf numFmtId="188" fontId="53" fillId="0" borderId="8">
      <alignment horizontal="center"/>
    </xf>
  </cellStyleXfs>
  <cellXfs count="492">
    <xf numFmtId="0" fontId="0" fillId="0" borderId="0" xfId="0"/>
    <xf numFmtId="0" fontId="14" fillId="5" borderId="0" xfId="0" applyFont="1" applyFill="1" applyBorder="1"/>
    <xf numFmtId="0" fontId="15" fillId="5" borderId="0" xfId="0" applyFont="1" applyFill="1" applyBorder="1"/>
    <xf numFmtId="0" fontId="16" fillId="5" borderId="0" xfId="0" applyFont="1" applyFill="1" applyBorder="1" applyAlignment="1">
      <alignment horizontal="right"/>
    </xf>
    <xf numFmtId="37" fontId="14" fillId="5" borderId="0" xfId="0" applyNumberFormat="1" applyFont="1" applyFill="1" applyBorder="1" applyAlignment="1">
      <alignment horizontal="center" vertical="center"/>
    </xf>
    <xf numFmtId="37" fontId="1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wrapText="1"/>
    </xf>
    <xf numFmtId="0" fontId="14" fillId="5" borderId="9" xfId="0" applyFont="1" applyFill="1" applyBorder="1"/>
    <xf numFmtId="0" fontId="15" fillId="5" borderId="0" xfId="80" applyFont="1" applyFill="1" applyBorder="1" applyAlignment="1">
      <alignment horizontal="center" vertical="center"/>
    </xf>
    <xf numFmtId="174" fontId="14" fillId="5" borderId="0" xfId="90" applyNumberFormat="1" applyFont="1" applyFill="1" applyBorder="1" applyAlignment="1">
      <alignment horizontal="center" vertical="center"/>
    </xf>
    <xf numFmtId="177" fontId="15" fillId="5" borderId="0" xfId="0" applyNumberFormat="1" applyFont="1" applyFill="1" applyBorder="1"/>
    <xf numFmtId="0" fontId="15" fillId="5" borderId="0" xfId="0" applyFont="1" applyFill="1"/>
    <xf numFmtId="0" fontId="14" fillId="5" borderId="0" xfId="0" applyFont="1" applyFill="1"/>
    <xf numFmtId="0" fontId="18" fillId="5" borderId="0" xfId="0" applyFont="1" applyFill="1"/>
    <xf numFmtId="173" fontId="14" fillId="5" borderId="0" xfId="0" applyNumberFormat="1" applyFont="1" applyFill="1" applyAlignment="1">
      <alignment horizontal="center"/>
    </xf>
    <xf numFmtId="0" fontId="19" fillId="5" borderId="0" xfId="70" applyFont="1" applyFill="1" applyAlignment="1" applyProtection="1"/>
    <xf numFmtId="0" fontId="14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7" fillId="5" borderId="0" xfId="0" applyFont="1" applyFill="1" applyBorder="1"/>
    <xf numFmtId="2" fontId="14" fillId="5" borderId="0" xfId="0" applyNumberFormat="1" applyFont="1" applyFill="1" applyBorder="1" applyAlignment="1">
      <alignment horizontal="center"/>
    </xf>
    <xf numFmtId="2" fontId="15" fillId="5" borderId="0" xfId="0" applyNumberFormat="1" applyFont="1" applyFill="1" applyBorder="1"/>
    <xf numFmtId="0" fontId="14" fillId="5" borderId="0" xfId="0" applyFont="1" applyFill="1" applyAlignment="1">
      <alignment horizontal="left"/>
    </xf>
    <xf numFmtId="0" fontId="14" fillId="0" borderId="0" xfId="0" applyFont="1" applyFill="1" applyBorder="1"/>
    <xf numFmtId="37" fontId="15" fillId="5" borderId="0" xfId="0" applyNumberFormat="1" applyFont="1" applyFill="1" applyBorder="1" applyAlignment="1">
      <alignment horizontal="center"/>
    </xf>
    <xf numFmtId="0" fontId="14" fillId="0" borderId="0" xfId="0" applyFont="1" applyFill="1"/>
    <xf numFmtId="0" fontId="15" fillId="0" borderId="1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15" fillId="0" borderId="0" xfId="0" applyFont="1" applyFill="1"/>
    <xf numFmtId="0" fontId="15" fillId="0" borderId="1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6" fillId="5" borderId="0" xfId="0" applyFont="1" applyFill="1" applyBorder="1"/>
    <xf numFmtId="0" fontId="15" fillId="0" borderId="0" xfId="0" applyFont="1" applyFill="1" applyBorder="1"/>
    <xf numFmtId="2" fontId="16" fillId="5" borderId="0" xfId="0" applyNumberFormat="1" applyFont="1" applyFill="1" applyBorder="1"/>
    <xf numFmtId="0" fontId="21" fillId="5" borderId="0" xfId="0" applyFont="1" applyFill="1" applyBorder="1"/>
    <xf numFmtId="0" fontId="1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6" fillId="5" borderId="0" xfId="0" applyFont="1" applyFill="1" applyBorder="1" applyAlignment="1"/>
    <xf numFmtId="43" fontId="15" fillId="5" borderId="0" xfId="53" applyFont="1" applyFill="1" applyBorder="1"/>
    <xf numFmtId="0" fontId="17" fillId="0" borderId="0" xfId="0" applyFont="1" applyFill="1" applyBorder="1"/>
    <xf numFmtId="0" fontId="16" fillId="0" borderId="0" xfId="0" applyFont="1" applyFill="1" applyBorder="1"/>
    <xf numFmtId="37" fontId="15" fillId="8" borderId="12" xfId="0" applyNumberFormat="1" applyFont="1" applyFill="1" applyBorder="1" applyAlignment="1">
      <alignment horizontal="center" vertical="center"/>
    </xf>
    <xf numFmtId="37" fontId="15" fillId="8" borderId="13" xfId="0" applyNumberFormat="1" applyFont="1" applyFill="1" applyBorder="1" applyAlignment="1">
      <alignment horizontal="center" vertical="center"/>
    </xf>
    <xf numFmtId="0" fontId="2" fillId="5" borderId="0" xfId="0" applyFont="1" applyFill="1" applyBorder="1"/>
    <xf numFmtId="0" fontId="14" fillId="0" borderId="0" xfId="0" applyFont="1" applyFill="1" applyBorder="1" applyAlignment="1">
      <alignment horizontal="center"/>
    </xf>
    <xf numFmtId="0" fontId="15" fillId="8" borderId="0" xfId="0" applyFont="1" applyFill="1" applyBorder="1"/>
    <xf numFmtId="178" fontId="14" fillId="0" borderId="0" xfId="82" applyFont="1" applyFill="1" applyBorder="1" applyAlignment="1" applyProtection="1">
      <alignment horizontal="left" vertical="center"/>
    </xf>
    <xf numFmtId="178" fontId="2" fillId="0" borderId="0" xfId="77" applyFont="1"/>
    <xf numFmtId="172" fontId="2" fillId="0" borderId="0" xfId="54" applyNumberFormat="1" applyFont="1" applyBorder="1"/>
    <xf numFmtId="178" fontId="14" fillId="0" borderId="0" xfId="77" applyFont="1" applyBorder="1"/>
    <xf numFmtId="178" fontId="2" fillId="0" borderId="0" xfId="77" applyFont="1" applyBorder="1"/>
    <xf numFmtId="178" fontId="60" fillId="0" borderId="0" xfId="78" applyFont="1" applyAlignment="1">
      <alignment horizontal="right"/>
    </xf>
    <xf numFmtId="37" fontId="2" fillId="0" borderId="0" xfId="55" applyNumberFormat="1" applyFont="1" applyFill="1" applyBorder="1" applyAlignment="1">
      <alignment horizontal="center" vertical="center"/>
    </xf>
    <xf numFmtId="37" fontId="2" fillId="0" borderId="0" xfId="55" applyNumberFormat="1" applyFont="1" applyBorder="1" applyAlignment="1">
      <alignment horizontal="center" vertical="center"/>
    </xf>
    <xf numFmtId="178" fontId="14" fillId="0" borderId="0" xfId="77" applyFont="1"/>
    <xf numFmtId="172" fontId="2" fillId="0" borderId="0" xfId="56" applyNumberFormat="1" applyFont="1" applyBorder="1"/>
    <xf numFmtId="178" fontId="2" fillId="8" borderId="20" xfId="77" applyFont="1" applyFill="1" applyBorder="1" applyAlignment="1">
      <alignment horizontal="center"/>
    </xf>
    <xf numFmtId="0" fontId="14" fillId="0" borderId="0" xfId="78" applyNumberFormat="1" applyFont="1" applyBorder="1"/>
    <xf numFmtId="172" fontId="14" fillId="0" borderId="0" xfId="56" applyNumberFormat="1" applyFont="1" applyBorder="1"/>
    <xf numFmtId="172" fontId="14" fillId="0" borderId="0" xfId="56" applyNumberFormat="1" applyFont="1" applyFill="1" applyBorder="1"/>
    <xf numFmtId="172" fontId="2" fillId="0" borderId="0" xfId="56" applyNumberFormat="1" applyFont="1" applyFill="1" applyBorder="1"/>
    <xf numFmtId="2" fontId="14" fillId="0" borderId="0" xfId="77" applyNumberFormat="1" applyFont="1" applyAlignment="1">
      <alignment horizontal="left"/>
    </xf>
    <xf numFmtId="0" fontId="2" fillId="5" borderId="0" xfId="54" applyNumberFormat="1" applyFont="1" applyFill="1" applyBorder="1" applyAlignment="1" applyProtection="1">
      <alignment horizontal="left" vertical="center" wrapText="1"/>
      <protection locked="0"/>
    </xf>
    <xf numFmtId="0" fontId="2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2" fillId="5" borderId="21" xfId="0" applyFont="1" applyFill="1" applyBorder="1"/>
    <xf numFmtId="0" fontId="61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21" xfId="0" applyFont="1" applyFill="1" applyBorder="1"/>
    <xf numFmtId="0" fontId="14" fillId="5" borderId="21" xfId="0" applyFont="1" applyFill="1" applyBorder="1"/>
    <xf numFmtId="0" fontId="14" fillId="5" borderId="22" xfId="0" applyFont="1" applyFill="1" applyBorder="1"/>
    <xf numFmtId="0" fontId="2" fillId="5" borderId="0" xfId="0" applyFont="1" applyFill="1" applyBorder="1" applyAlignment="1">
      <alignment horizontal="center"/>
    </xf>
    <xf numFmtId="0" fontId="14" fillId="5" borderId="23" xfId="0" applyFont="1" applyFill="1" applyBorder="1" applyAlignment="1">
      <alignment horizontal="center"/>
    </xf>
    <xf numFmtId="0" fontId="14" fillId="5" borderId="0" xfId="78" applyNumberFormat="1" applyFont="1" applyFill="1" applyBorder="1" applyAlignment="1">
      <alignment vertical="center"/>
    </xf>
    <xf numFmtId="178" fontId="14" fillId="0" borderId="24" xfId="81" applyFont="1" applyFill="1" applyBorder="1" applyAlignment="1"/>
    <xf numFmtId="178" fontId="14" fillId="0" borderId="0" xfId="81" applyFont="1" applyFill="1" applyBorder="1" applyAlignment="1"/>
    <xf numFmtId="178" fontId="2" fillId="0" borderId="0" xfId="81" applyFont="1" applyFill="1" applyBorder="1" applyAlignment="1"/>
    <xf numFmtId="178" fontId="21" fillId="0" borderId="0" xfId="96" applyFont="1" applyFill="1" applyBorder="1" applyAlignment="1">
      <alignment horizontal="left"/>
    </xf>
    <xf numFmtId="178" fontId="2" fillId="0" borderId="0" xfId="81" applyFont="1" applyFill="1" applyBorder="1" applyAlignment="1">
      <alignment horizontal="left"/>
    </xf>
    <xf numFmtId="178" fontId="2" fillId="0" borderId="0" xfId="96" applyFont="1" applyFill="1" applyBorder="1" applyAlignment="1">
      <alignment horizontal="left"/>
    </xf>
    <xf numFmtId="178" fontId="14" fillId="0" borderId="0" xfId="81" applyFont="1" applyFill="1" applyBorder="1" applyAlignment="1">
      <alignment horizontal="left"/>
    </xf>
    <xf numFmtId="178" fontId="2" fillId="0" borderId="0" xfId="96" applyFont="1" applyBorder="1" applyAlignment="1">
      <alignment horizontal="left"/>
    </xf>
    <xf numFmtId="178" fontId="14" fillId="0" borderId="0" xfId="96" applyFont="1" applyFill="1" applyBorder="1" applyAlignment="1">
      <alignment horizontal="left"/>
    </xf>
    <xf numFmtId="178" fontId="14" fillId="0" borderId="0" xfId="77" applyFont="1" applyAlignment="1">
      <alignment wrapText="1"/>
    </xf>
    <xf numFmtId="37" fontId="2" fillId="0" borderId="0" xfId="77" applyNumberFormat="1" applyFont="1" applyAlignment="1">
      <alignment horizontal="center" vertical="center"/>
    </xf>
    <xf numFmtId="0" fontId="0" fillId="0" borderId="0" xfId="0" applyFill="1" applyBorder="1"/>
    <xf numFmtId="0" fontId="14" fillId="5" borderId="26" xfId="0" applyFont="1" applyFill="1" applyBorder="1"/>
    <xf numFmtId="0" fontId="2" fillId="5" borderId="27" xfId="0" applyFont="1" applyFill="1" applyBorder="1"/>
    <xf numFmtId="0" fontId="14" fillId="0" borderId="27" xfId="0" applyFont="1" applyFill="1" applyBorder="1"/>
    <xf numFmtId="0" fontId="2" fillId="5" borderId="28" xfId="80" applyFont="1" applyFill="1" applyBorder="1" applyAlignment="1" applyProtection="1">
      <alignment horizontal="left" vertical="center" indent="1"/>
    </xf>
    <xf numFmtId="0" fontId="2" fillId="5" borderId="28" xfId="80" applyFont="1" applyFill="1" applyBorder="1" applyAlignment="1" applyProtection="1">
      <alignment horizontal="left" vertical="center" wrapText="1" indent="1"/>
    </xf>
    <xf numFmtId="0" fontId="14" fillId="5" borderId="28" xfId="80" applyFont="1" applyFill="1" applyBorder="1" applyAlignment="1" applyProtection="1">
      <alignment horizontal="left" vertical="center" indent="1"/>
    </xf>
    <xf numFmtId="0" fontId="2" fillId="5" borderId="0" xfId="0" applyFont="1" applyFill="1"/>
    <xf numFmtId="0" fontId="2" fillId="5" borderId="0" xfId="0" applyFont="1" applyFill="1" applyBorder="1" applyAlignment="1">
      <alignment wrapText="1"/>
    </xf>
    <xf numFmtId="0" fontId="2" fillId="5" borderId="9" xfId="0" applyFont="1" applyFill="1" applyBorder="1" applyAlignment="1">
      <alignment wrapText="1"/>
    </xf>
    <xf numFmtId="37" fontId="2" fillId="8" borderId="15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15" fillId="5" borderId="29" xfId="0" applyFont="1" applyFill="1" applyBorder="1"/>
    <xf numFmtId="37" fontId="2" fillId="0" borderId="0" xfId="77" applyNumberFormat="1" applyFont="1"/>
    <xf numFmtId="37" fontId="14" fillId="0" borderId="0" xfId="77" applyNumberFormat="1" applyFont="1"/>
    <xf numFmtId="37" fontId="15" fillId="5" borderId="0" xfId="0" applyNumberFormat="1" applyFont="1" applyFill="1" applyBorder="1"/>
    <xf numFmtId="37" fontId="0" fillId="0" borderId="0" xfId="0" applyNumberFormat="1" applyFill="1"/>
    <xf numFmtId="0" fontId="14" fillId="0" borderId="0" xfId="94" applyFont="1" applyFill="1" applyBorder="1" applyAlignment="1">
      <alignment horizontal="left" vertical="center" wrapText="1"/>
    </xf>
    <xf numFmtId="0" fontId="2" fillId="0" borderId="0" xfId="81" applyNumberFormat="1" applyFont="1" applyFill="1" applyAlignment="1">
      <alignment horizontal="left"/>
    </xf>
    <xf numFmtId="195" fontId="2" fillId="8" borderId="30" xfId="56" quotePrefix="1" applyNumberFormat="1" applyFont="1" applyFill="1" applyBorder="1" applyAlignment="1">
      <alignment horizontal="center"/>
    </xf>
    <xf numFmtId="3" fontId="2" fillId="8" borderId="12" xfId="0" applyNumberFormat="1" applyFont="1" applyFill="1" applyBorder="1" applyAlignment="1">
      <alignment horizontal="center"/>
    </xf>
    <xf numFmtId="0" fontId="2" fillId="5" borderId="31" xfId="0" applyFont="1" applyFill="1" applyBorder="1" applyAlignment="1">
      <alignment wrapText="1"/>
    </xf>
    <xf numFmtId="37" fontId="2" fillId="8" borderId="12" xfId="0" applyNumberFormat="1" applyFont="1" applyFill="1" applyBorder="1" applyAlignment="1">
      <alignment horizontal="center"/>
    </xf>
    <xf numFmtId="3" fontId="2" fillId="8" borderId="32" xfId="0" applyNumberFormat="1" applyFont="1" applyFill="1" applyBorder="1" applyAlignment="1">
      <alignment horizontal="center"/>
    </xf>
    <xf numFmtId="37" fontId="15" fillId="8" borderId="13" xfId="0" applyNumberFormat="1" applyFont="1" applyFill="1" applyBorder="1" applyAlignment="1">
      <alignment horizontal="center"/>
    </xf>
    <xf numFmtId="37" fontId="15" fillId="8" borderId="12" xfId="0" applyNumberFormat="1" applyFont="1" applyFill="1" applyBorder="1" applyAlignment="1">
      <alignment horizontal="center"/>
    </xf>
    <xf numFmtId="0" fontId="2" fillId="5" borderId="25" xfId="54" applyNumberFormat="1" applyFont="1" applyFill="1" applyBorder="1" applyAlignment="1" applyProtection="1">
      <alignment horizontal="left" vertical="center" wrapText="1"/>
      <protection locked="0"/>
    </xf>
    <xf numFmtId="172" fontId="14" fillId="0" borderId="0" xfId="54" applyNumberFormat="1" applyFont="1" applyFill="1" applyBorder="1" applyAlignment="1">
      <alignment horizontal="left" indent="1"/>
    </xf>
    <xf numFmtId="178" fontId="2" fillId="0" borderId="0" xfId="77" applyFont="1" applyAlignment="1">
      <alignment horizontal="center"/>
    </xf>
    <xf numFmtId="0" fontId="17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18" fillId="5" borderId="0" xfId="0" applyFont="1" applyFill="1" applyBorder="1"/>
    <xf numFmtId="0" fontId="17" fillId="5" borderId="0" xfId="0" applyFont="1" applyFill="1" applyBorder="1" applyAlignment="1">
      <alignment wrapText="1"/>
    </xf>
    <xf numFmtId="174" fontId="17" fillId="8" borderId="12" xfId="90" applyNumberFormat="1" applyFont="1" applyFill="1" applyBorder="1" applyAlignment="1">
      <alignment horizontal="center" vertical="center"/>
    </xf>
    <xf numFmtId="174" fontId="17" fillId="8" borderId="12" xfId="0" applyNumberFormat="1" applyFont="1" applyFill="1" applyBorder="1" applyAlignment="1">
      <alignment horizontal="center" vertical="center"/>
    </xf>
    <xf numFmtId="0" fontId="15" fillId="0" borderId="14" xfId="0" applyFont="1" applyFill="1" applyBorder="1"/>
    <xf numFmtId="0" fontId="14" fillId="0" borderId="21" xfId="0" applyFont="1" applyFill="1" applyBorder="1"/>
    <xf numFmtId="43" fontId="2" fillId="5" borderId="11" xfId="54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/>
    </xf>
    <xf numFmtId="0" fontId="2" fillId="0" borderId="33" xfId="0" applyFont="1" applyFill="1" applyBorder="1"/>
    <xf numFmtId="0" fontId="2" fillId="5" borderId="34" xfId="0" applyFont="1" applyFill="1" applyBorder="1" applyAlignment="1">
      <alignment horizontal="center"/>
    </xf>
    <xf numFmtId="0" fontId="2" fillId="5" borderId="35" xfId="0" applyFont="1" applyFill="1" applyBorder="1"/>
    <xf numFmtId="0" fontId="2" fillId="5" borderId="31" xfId="0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0" fontId="56" fillId="0" borderId="0" xfId="0" applyFont="1" applyFill="1" applyBorder="1"/>
    <xf numFmtId="0" fontId="16" fillId="0" borderId="0" xfId="0" applyFont="1" applyFill="1" applyBorder="1" applyAlignment="1">
      <alignment horizontal="right"/>
    </xf>
    <xf numFmtId="177" fontId="15" fillId="0" borderId="0" xfId="0" applyNumberFormat="1" applyFont="1" applyFill="1" applyBorder="1"/>
    <xf numFmtId="0" fontId="2" fillId="7" borderId="0" xfId="0" applyFont="1" applyFill="1"/>
    <xf numFmtId="0" fontId="2" fillId="5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1" fillId="7" borderId="0" xfId="0" applyFont="1" applyFill="1" applyAlignment="1">
      <alignment horizontal="left" indent="1"/>
    </xf>
    <xf numFmtId="0" fontId="2" fillId="5" borderId="21" xfId="0" applyFont="1" applyFill="1" applyBorder="1" applyAlignment="1">
      <alignment horizontal="left" indent="2"/>
    </xf>
    <xf numFmtId="0" fontId="21" fillId="7" borderId="0" xfId="0" applyFont="1" applyFill="1" applyAlignment="1">
      <alignment horizontal="left"/>
    </xf>
    <xf numFmtId="0" fontId="2" fillId="7" borderId="0" xfId="0" applyFont="1" applyFill="1" applyAlignment="1">
      <alignment horizontal="left" indent="2"/>
    </xf>
    <xf numFmtId="0" fontId="2" fillId="5" borderId="0" xfId="0" applyFont="1" applyFill="1" applyBorder="1" applyAlignment="1">
      <alignment horizontal="left" indent="2"/>
    </xf>
    <xf numFmtId="0" fontId="16" fillId="5" borderId="0" xfId="0" applyFont="1" applyFill="1" applyBorder="1" applyAlignment="1">
      <alignment horizontal="left" indent="2"/>
    </xf>
    <xf numFmtId="0" fontId="16" fillId="5" borderId="0" xfId="0" applyFont="1" applyFill="1" applyBorder="1" applyAlignment="1">
      <alignment horizontal="left" indent="5"/>
    </xf>
    <xf numFmtId="0" fontId="2" fillId="5" borderId="0" xfId="0" applyFont="1" applyFill="1" applyAlignment="1">
      <alignment horizontal="left" indent="2"/>
    </xf>
    <xf numFmtId="0" fontId="2" fillId="5" borderId="3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left" indent="2"/>
    </xf>
    <xf numFmtId="0" fontId="2" fillId="5" borderId="11" xfId="0" applyFont="1" applyFill="1" applyBorder="1" applyAlignment="1">
      <alignment horizontal="center" vertical="center"/>
    </xf>
    <xf numFmtId="0" fontId="57" fillId="0" borderId="0" xfId="0" applyFont="1" applyFill="1"/>
    <xf numFmtId="37" fontId="57" fillId="0" borderId="0" xfId="0" applyNumberFormat="1" applyFont="1" applyFill="1"/>
    <xf numFmtId="0" fontId="16" fillId="5" borderId="21" xfId="0" applyFont="1" applyFill="1" applyBorder="1"/>
    <xf numFmtId="0" fontId="58" fillId="0" borderId="0" xfId="0" applyFont="1" applyFill="1"/>
    <xf numFmtId="37" fontId="58" fillId="0" borderId="0" xfId="0" applyNumberFormat="1" applyFont="1" applyFill="1"/>
    <xf numFmtId="0" fontId="2" fillId="0" borderId="31" xfId="0" applyFont="1" applyFill="1" applyBorder="1" applyAlignment="1">
      <alignment wrapText="1"/>
    </xf>
    <xf numFmtId="37" fontId="2" fillId="0" borderId="12" xfId="0" applyNumberFormat="1" applyFont="1" applyFill="1" applyBorder="1" applyAlignment="1">
      <alignment horizontal="center"/>
    </xf>
    <xf numFmtId="37" fontId="2" fillId="5" borderId="0" xfId="0" applyNumberFormat="1" applyFont="1" applyFill="1" applyBorder="1"/>
    <xf numFmtId="37" fontId="15" fillId="0" borderId="12" xfId="0" applyNumberFormat="1" applyFont="1" applyFill="1" applyBorder="1" applyAlignment="1">
      <alignment horizontal="center" vertical="center"/>
    </xf>
    <xf numFmtId="37" fontId="15" fillId="0" borderId="13" xfId="0" applyNumberFormat="1" applyFont="1" applyFill="1" applyBorder="1" applyAlignment="1">
      <alignment horizontal="center" vertical="center"/>
    </xf>
    <xf numFmtId="0" fontId="16" fillId="0" borderId="0" xfId="0" applyFont="1" applyFill="1"/>
    <xf numFmtId="37" fontId="14" fillId="8" borderId="38" xfId="53" applyNumberFormat="1" applyFont="1" applyFill="1" applyBorder="1" applyAlignment="1">
      <alignment horizontal="center"/>
    </xf>
    <xf numFmtId="37" fontId="14" fillId="8" borderId="39" xfId="0" applyNumberFormat="1" applyFont="1" applyFill="1" applyBorder="1" applyAlignment="1">
      <alignment horizontal="center"/>
    </xf>
    <xf numFmtId="37" fontId="2" fillId="8" borderId="39" xfId="0" applyNumberFormat="1" applyFont="1" applyFill="1" applyBorder="1" applyAlignment="1">
      <alignment horizontal="center"/>
    </xf>
    <xf numFmtId="174" fontId="2" fillId="8" borderId="39" xfId="90" applyNumberFormat="1" applyFont="1" applyFill="1" applyBorder="1" applyAlignment="1">
      <alignment horizontal="center"/>
    </xf>
    <xf numFmtId="174" fontId="2" fillId="8" borderId="39" xfId="0" applyNumberFormat="1" applyFont="1" applyFill="1" applyBorder="1" applyAlignment="1">
      <alignment horizontal="center" vertical="center"/>
    </xf>
    <xf numFmtId="173" fontId="2" fillId="8" borderId="39" xfId="0" applyNumberFormat="1" applyFont="1" applyFill="1" applyBorder="1" applyAlignment="1">
      <alignment horizontal="center" vertical="center"/>
    </xf>
    <xf numFmtId="194" fontId="2" fillId="8" borderId="39" xfId="0" applyNumberFormat="1" applyFont="1" applyFill="1" applyBorder="1" applyAlignment="1">
      <alignment horizontal="center"/>
    </xf>
    <xf numFmtId="1" fontId="2" fillId="8" borderId="39" xfId="0" applyNumberFormat="1" applyFont="1" applyFill="1" applyBorder="1" applyAlignment="1">
      <alignment horizontal="center" vertical="center"/>
    </xf>
    <xf numFmtId="174" fontId="2" fillId="8" borderId="39" xfId="90" applyNumberFormat="1" applyFont="1" applyFill="1" applyBorder="1" applyAlignment="1">
      <alignment horizontal="center" vertical="center"/>
    </xf>
    <xf numFmtId="174" fontId="2" fillId="8" borderId="39" xfId="0" applyNumberFormat="1" applyFont="1" applyFill="1" applyBorder="1" applyAlignment="1">
      <alignment horizontal="center"/>
    </xf>
    <xf numFmtId="37" fontId="2" fillId="8" borderId="39" xfId="53" applyNumberFormat="1" applyFont="1" applyFill="1" applyBorder="1" applyAlignment="1">
      <alignment horizontal="center"/>
    </xf>
    <xf numFmtId="37" fontId="16" fillId="8" borderId="39" xfId="53" applyNumberFormat="1" applyFont="1" applyFill="1" applyBorder="1" applyAlignment="1">
      <alignment horizontal="center"/>
    </xf>
    <xf numFmtId="174" fontId="16" fillId="8" borderId="39" xfId="90" applyNumberFormat="1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43" fontId="14" fillId="0" borderId="11" xfId="0" applyNumberFormat="1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37" fontId="14" fillId="0" borderId="38" xfId="53" applyNumberFormat="1" applyFont="1" applyFill="1" applyBorder="1" applyAlignment="1">
      <alignment horizontal="center"/>
    </xf>
    <xf numFmtId="37" fontId="16" fillId="8" borderId="39" xfId="0" applyNumberFormat="1" applyFont="1" applyFill="1" applyBorder="1" applyAlignment="1">
      <alignment horizontal="center"/>
    </xf>
    <xf numFmtId="37" fontId="2" fillId="0" borderId="39" xfId="53" applyNumberFormat="1" applyFont="1" applyFill="1" applyBorder="1" applyAlignment="1">
      <alignment horizontal="center"/>
    </xf>
    <xf numFmtId="37" fontId="16" fillId="0" borderId="39" xfId="53" applyNumberFormat="1" applyFont="1" applyFill="1" applyBorder="1" applyAlignment="1">
      <alignment horizontal="center"/>
    </xf>
    <xf numFmtId="174" fontId="2" fillId="0" borderId="39" xfId="90" applyNumberFormat="1" applyFont="1" applyFill="1" applyBorder="1" applyAlignment="1">
      <alignment horizontal="center"/>
    </xf>
    <xf numFmtId="194" fontId="2" fillId="0" borderId="39" xfId="0" applyNumberFormat="1" applyFont="1" applyFill="1" applyBorder="1" applyAlignment="1">
      <alignment horizontal="center"/>
    </xf>
    <xf numFmtId="37" fontId="2" fillId="0" borderId="39" xfId="0" applyNumberFormat="1" applyFont="1" applyFill="1" applyBorder="1" applyAlignment="1">
      <alignment horizontal="center"/>
    </xf>
    <xf numFmtId="174" fontId="2" fillId="8" borderId="39" xfId="91" applyNumberFormat="1" applyFont="1" applyFill="1" applyBorder="1" applyAlignment="1">
      <alignment horizontal="center" vertical="center"/>
    </xf>
    <xf numFmtId="174" fontId="2" fillId="8" borderId="39" xfId="91" applyNumberFormat="1" applyFont="1" applyFill="1" applyBorder="1" applyAlignment="1">
      <alignment horizontal="center"/>
    </xf>
    <xf numFmtId="37" fontId="14" fillId="8" borderId="39" xfId="53" applyNumberFormat="1" applyFont="1" applyFill="1" applyBorder="1" applyAlignment="1">
      <alignment horizontal="center"/>
    </xf>
    <xf numFmtId="37" fontId="14" fillId="0" borderId="39" xfId="53" applyNumberFormat="1" applyFont="1" applyFill="1" applyBorder="1" applyAlignment="1">
      <alignment horizontal="center"/>
    </xf>
    <xf numFmtId="0" fontId="15" fillId="8" borderId="41" xfId="0" applyFont="1" applyFill="1" applyBorder="1" applyAlignment="1">
      <alignment horizontal="center" vertical="center" wrapText="1"/>
    </xf>
    <xf numFmtId="0" fontId="15" fillId="8" borderId="42" xfId="0" applyFont="1" applyFill="1" applyBorder="1" applyAlignment="1">
      <alignment horizontal="center" vertical="center" wrapText="1"/>
    </xf>
    <xf numFmtId="0" fontId="15" fillId="8" borderId="43" xfId="0" applyFont="1" applyFill="1" applyBorder="1" applyAlignment="1">
      <alignment horizontal="center" vertical="center" wrapText="1"/>
    </xf>
    <xf numFmtId="0" fontId="2" fillId="5" borderId="0" xfId="79" applyFont="1" applyFill="1" applyBorder="1" applyAlignment="1">
      <alignment horizontal="left" indent="1"/>
    </xf>
    <xf numFmtId="37" fontId="2" fillId="8" borderId="20" xfId="55" applyNumberFormat="1" applyFont="1" applyFill="1" applyBorder="1" applyAlignment="1">
      <alignment horizontal="center" vertical="center"/>
    </xf>
    <xf numFmtId="37" fontId="2" fillId="8" borderId="39" xfId="55" applyNumberFormat="1" applyFont="1" applyFill="1" applyBorder="1" applyAlignment="1">
      <alignment horizontal="center" vertical="center"/>
    </xf>
    <xf numFmtId="37" fontId="14" fillId="8" borderId="39" xfId="55" applyNumberFormat="1" applyFont="1" applyFill="1" applyBorder="1" applyAlignment="1">
      <alignment horizontal="center" vertical="center"/>
    </xf>
    <xf numFmtId="178" fontId="2" fillId="8" borderId="20" xfId="77" applyFont="1" applyFill="1" applyBorder="1"/>
    <xf numFmtId="178" fontId="2" fillId="8" borderId="39" xfId="77" applyFont="1" applyFill="1" applyBorder="1"/>
    <xf numFmtId="178" fontId="2" fillId="8" borderId="39" xfId="77" applyFont="1" applyFill="1" applyBorder="1" applyAlignment="1">
      <alignment horizontal="center" vertical="center"/>
    </xf>
    <xf numFmtId="37" fontId="2" fillId="8" borderId="39" xfId="77" applyNumberFormat="1" applyFont="1" applyFill="1" applyBorder="1" applyAlignment="1">
      <alignment horizontal="center" vertical="center"/>
    </xf>
    <xf numFmtId="196" fontId="2" fillId="8" borderId="39" xfId="77" applyNumberFormat="1" applyFont="1" applyFill="1" applyBorder="1" applyAlignment="1">
      <alignment horizontal="center" vertical="center"/>
    </xf>
    <xf numFmtId="37" fontId="14" fillId="8" borderId="39" xfId="77" applyNumberFormat="1" applyFont="1" applyFill="1" applyBorder="1" applyAlignment="1">
      <alignment horizontal="center" vertical="center"/>
    </xf>
    <xf numFmtId="37" fontId="14" fillId="8" borderId="44" xfId="77" applyNumberFormat="1" applyFont="1" applyFill="1" applyBorder="1" applyAlignment="1">
      <alignment horizontal="center" vertical="center"/>
    </xf>
    <xf numFmtId="37" fontId="2" fillId="8" borderId="38" xfId="0" applyNumberFormat="1" applyFont="1" applyFill="1" applyBorder="1" applyAlignment="1">
      <alignment horizontal="center"/>
    </xf>
    <xf numFmtId="174" fontId="17" fillId="8" borderId="39" xfId="0" applyNumberFormat="1" applyFont="1" applyFill="1" applyBorder="1" applyAlignment="1">
      <alignment horizontal="center"/>
    </xf>
    <xf numFmtId="37" fontId="2" fillId="8" borderId="44" xfId="0" applyNumberFormat="1" applyFont="1" applyFill="1" applyBorder="1" applyAlignment="1">
      <alignment horizontal="center"/>
    </xf>
    <xf numFmtId="37" fontId="15" fillId="8" borderId="38" xfId="0" applyNumberFormat="1" applyFont="1" applyFill="1" applyBorder="1" applyAlignment="1">
      <alignment horizontal="center"/>
    </xf>
    <xf numFmtId="37" fontId="15" fillId="8" borderId="39" xfId="0" applyNumberFormat="1" applyFont="1" applyFill="1" applyBorder="1" applyAlignment="1">
      <alignment horizontal="center" vertical="center"/>
    </xf>
    <xf numFmtId="37" fontId="15" fillId="8" borderId="39" xfId="0" applyNumberFormat="1" applyFont="1" applyFill="1" applyBorder="1" applyAlignment="1">
      <alignment horizontal="center"/>
    </xf>
    <xf numFmtId="37" fontId="14" fillId="8" borderId="45" xfId="0" applyNumberFormat="1" applyFont="1" applyFill="1" applyBorder="1" applyAlignment="1">
      <alignment horizontal="center"/>
    </xf>
    <xf numFmtId="0" fontId="14" fillId="5" borderId="23" xfId="80" applyFont="1" applyFill="1" applyBorder="1" applyAlignment="1" applyProtection="1">
      <alignment horizontal="left" vertical="center" indent="1"/>
      <protection locked="0"/>
    </xf>
    <xf numFmtId="37" fontId="14" fillId="8" borderId="46" xfId="0" applyNumberFormat="1" applyFont="1" applyFill="1" applyBorder="1" applyAlignment="1">
      <alignment horizontal="center"/>
    </xf>
    <xf numFmtId="37" fontId="14" fillId="8" borderId="46" xfId="54" applyNumberFormat="1" applyFont="1" applyFill="1" applyBorder="1" applyAlignment="1">
      <alignment horizontal="center"/>
    </xf>
    <xf numFmtId="37" fontId="2" fillId="8" borderId="38" xfId="54" applyNumberFormat="1" applyFont="1" applyFill="1" applyBorder="1" applyAlignment="1">
      <alignment horizontal="center"/>
    </xf>
    <xf numFmtId="37" fontId="2" fillId="8" borderId="39" xfId="54" applyNumberFormat="1" applyFont="1" applyFill="1" applyBorder="1" applyAlignment="1">
      <alignment horizontal="center"/>
    </xf>
    <xf numFmtId="37" fontId="14" fillId="8" borderId="39" xfId="54" applyNumberFormat="1" applyFont="1" applyFill="1" applyBorder="1" applyAlignment="1">
      <alignment horizontal="center"/>
    </xf>
    <xf numFmtId="0" fontId="15" fillId="0" borderId="48" xfId="0" applyFont="1" applyFill="1" applyBorder="1" applyAlignment="1">
      <alignment horizontal="center"/>
    </xf>
    <xf numFmtId="0" fontId="15" fillId="0" borderId="49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16" fillId="0" borderId="49" xfId="0" applyFont="1" applyFill="1" applyBorder="1" applyAlignment="1">
      <alignment horizontal="center"/>
    </xf>
    <xf numFmtId="0" fontId="2" fillId="8" borderId="38" xfId="0" applyFont="1" applyFill="1" applyBorder="1"/>
    <xf numFmtId="37" fontId="2" fillId="8" borderId="39" xfId="0" applyNumberFormat="1" applyFont="1" applyFill="1" applyBorder="1"/>
    <xf numFmtId="9" fontId="2" fillId="8" borderId="40" xfId="91" applyFont="1" applyFill="1" applyBorder="1" applyAlignment="1">
      <alignment horizontal="center"/>
    </xf>
    <xf numFmtId="38" fontId="15" fillId="8" borderId="38" xfId="0" applyNumberFormat="1" applyFont="1" applyFill="1" applyBorder="1" applyAlignment="1">
      <alignment horizontal="center" vertical="center" wrapText="1"/>
    </xf>
    <xf numFmtId="38" fontId="15" fillId="8" borderId="39" xfId="0" applyNumberFormat="1" applyFont="1" applyFill="1" applyBorder="1" applyAlignment="1">
      <alignment horizontal="center" vertical="center" wrapText="1"/>
    </xf>
    <xf numFmtId="2" fontId="15" fillId="8" borderId="40" xfId="0" applyNumberFormat="1" applyFont="1" applyFill="1" applyBorder="1" applyAlignment="1">
      <alignment horizontal="center"/>
    </xf>
    <xf numFmtId="0" fontId="15" fillId="8" borderId="43" xfId="0" applyFont="1" applyFill="1" applyBorder="1" applyAlignment="1">
      <alignment horizontal="left" vertical="center" wrapText="1"/>
    </xf>
    <xf numFmtId="0" fontId="2" fillId="0" borderId="9" xfId="0" applyFont="1" applyFill="1" applyBorder="1"/>
    <xf numFmtId="0" fontId="2" fillId="0" borderId="21" xfId="0" applyFont="1" applyFill="1" applyBorder="1" applyAlignment="1">
      <alignment wrapText="1"/>
    </xf>
    <xf numFmtId="0" fontId="17" fillId="0" borderId="0" xfId="0" applyFont="1"/>
    <xf numFmtId="43" fontId="17" fillId="5" borderId="0" xfId="53" applyFont="1" applyFill="1" applyBorder="1"/>
    <xf numFmtId="0" fontId="16" fillId="0" borderId="0" xfId="0" applyFont="1" applyFill="1" applyAlignment="1">
      <alignment horizontal="left" vertical="center" wrapText="1"/>
    </xf>
    <xf numFmtId="195" fontId="2" fillId="8" borderId="30" xfId="56" quotePrefix="1" applyNumberFormat="1" applyFont="1" applyFill="1" applyBorder="1" applyAlignment="1">
      <alignment horizontal="center" vertical="center"/>
    </xf>
    <xf numFmtId="37" fontId="15" fillId="0" borderId="38" xfId="0" applyNumberFormat="1" applyFont="1" applyFill="1" applyBorder="1" applyAlignment="1">
      <alignment horizontal="center"/>
    </xf>
    <xf numFmtId="37" fontId="15" fillId="0" borderId="39" xfId="0" applyNumberFormat="1" applyFont="1" applyFill="1" applyBorder="1" applyAlignment="1">
      <alignment horizontal="center"/>
    </xf>
    <xf numFmtId="37" fontId="14" fillId="0" borderId="45" xfId="0" applyNumberFormat="1" applyFont="1" applyFill="1" applyBorder="1" applyAlignment="1">
      <alignment horizontal="center"/>
    </xf>
    <xf numFmtId="0" fontId="15" fillId="5" borderId="0" xfId="0" applyFont="1" applyFill="1" applyBorder="1" applyAlignment="1">
      <alignment vertical="center"/>
    </xf>
    <xf numFmtId="0" fontId="15" fillId="5" borderId="0" xfId="0" applyFont="1" applyFill="1" applyBorder="1" applyAlignment="1">
      <alignment horizontal="center" vertical="center"/>
    </xf>
    <xf numFmtId="177" fontId="15" fillId="0" borderId="53" xfId="0" applyNumberFormat="1" applyFont="1" applyFill="1" applyBorder="1"/>
    <xf numFmtId="177" fontId="15" fillId="0" borderId="54" xfId="0" applyNumberFormat="1" applyFont="1" applyFill="1" applyBorder="1"/>
    <xf numFmtId="196" fontId="2" fillId="0" borderId="39" xfId="77" applyNumberFormat="1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left" indent="2"/>
    </xf>
    <xf numFmtId="0" fontId="21" fillId="9" borderId="0" xfId="0" applyFont="1" applyFill="1" applyBorder="1" applyAlignment="1">
      <alignment horizontal="left" indent="1"/>
    </xf>
    <xf numFmtId="0" fontId="16" fillId="5" borderId="11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left" indent="2"/>
    </xf>
    <xf numFmtId="174" fontId="16" fillId="8" borderId="39" xfId="91" applyNumberFormat="1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 vertical="center" indent="2"/>
    </xf>
    <xf numFmtId="37" fontId="2" fillId="8" borderId="39" xfId="0" applyNumberFormat="1" applyFont="1" applyFill="1" applyBorder="1" applyAlignment="1">
      <alignment horizontal="center" vertical="center"/>
    </xf>
    <xf numFmtId="194" fontId="2" fillId="8" borderId="39" xfId="0" applyNumberFormat="1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174" fontId="2" fillId="0" borderId="39" xfId="0" applyNumberFormat="1" applyFont="1" applyFill="1" applyBorder="1" applyAlignment="1">
      <alignment horizontal="center" vertical="center"/>
    </xf>
    <xf numFmtId="173" fontId="2" fillId="0" borderId="39" xfId="0" applyNumberFormat="1" applyFont="1" applyFill="1" applyBorder="1" applyAlignment="1">
      <alignment horizontal="center" vertical="center"/>
    </xf>
    <xf numFmtId="1" fontId="2" fillId="0" borderId="39" xfId="0" applyNumberFormat="1" applyFont="1" applyFill="1" applyBorder="1" applyAlignment="1">
      <alignment horizontal="center" vertical="center"/>
    </xf>
    <xf numFmtId="37" fontId="2" fillId="0" borderId="39" xfId="0" applyNumberFormat="1" applyFont="1" applyFill="1" applyBorder="1" applyAlignment="1">
      <alignment horizontal="center" vertical="center"/>
    </xf>
    <xf numFmtId="194" fontId="2" fillId="0" borderId="39" xfId="0" applyNumberFormat="1" applyFont="1" applyFill="1" applyBorder="1" applyAlignment="1">
      <alignment horizontal="center" vertical="center"/>
    </xf>
    <xf numFmtId="174" fontId="2" fillId="0" borderId="39" xfId="91" applyNumberFormat="1" applyFont="1" applyFill="1" applyBorder="1" applyAlignment="1">
      <alignment horizontal="center" vertical="center"/>
    </xf>
    <xf numFmtId="174" fontId="2" fillId="0" borderId="39" xfId="91" applyNumberFormat="1" applyFont="1" applyFill="1" applyBorder="1" applyAlignment="1">
      <alignment horizontal="center"/>
    </xf>
    <xf numFmtId="37" fontId="16" fillId="0" borderId="39" xfId="0" applyNumberFormat="1" applyFont="1" applyFill="1" applyBorder="1" applyAlignment="1">
      <alignment horizontal="center"/>
    </xf>
    <xf numFmtId="174" fontId="16" fillId="0" borderId="39" xfId="91" applyNumberFormat="1" applyFont="1" applyFill="1" applyBorder="1" applyAlignment="1">
      <alignment horizontal="center"/>
    </xf>
    <xf numFmtId="38" fontId="15" fillId="0" borderId="38" xfId="0" applyNumberFormat="1" applyFont="1" applyFill="1" applyBorder="1" applyAlignment="1">
      <alignment horizontal="center" vertical="center" wrapText="1"/>
    </xf>
    <xf numFmtId="38" fontId="15" fillId="0" borderId="39" xfId="0" applyNumberFormat="1" applyFont="1" applyFill="1" applyBorder="1" applyAlignment="1">
      <alignment horizontal="center" vertical="center" wrapText="1"/>
    </xf>
    <xf numFmtId="2" fontId="15" fillId="0" borderId="40" xfId="0" applyNumberFormat="1" applyFont="1" applyFill="1" applyBorder="1" applyAlignment="1">
      <alignment horizontal="center"/>
    </xf>
    <xf numFmtId="37" fontId="14" fillId="0" borderId="39" xfId="0" applyNumberFormat="1" applyFont="1" applyFill="1" applyBorder="1" applyAlignment="1">
      <alignment horizontal="center"/>
    </xf>
    <xf numFmtId="174" fontId="2" fillId="0" borderId="39" xfId="90" applyNumberFormat="1" applyFont="1" applyFill="1" applyBorder="1" applyAlignment="1">
      <alignment horizontal="center" vertical="center"/>
    </xf>
    <xf numFmtId="174" fontId="2" fillId="0" borderId="39" xfId="0" applyNumberFormat="1" applyFont="1" applyFill="1" applyBorder="1" applyAlignment="1">
      <alignment horizontal="center"/>
    </xf>
    <xf numFmtId="174" fontId="16" fillId="0" borderId="39" xfId="90" applyNumberFormat="1" applyFont="1" applyFill="1" applyBorder="1" applyAlignment="1">
      <alignment horizontal="center"/>
    </xf>
    <xf numFmtId="39" fontId="2" fillId="8" borderId="39" xfId="0" applyNumberFormat="1" applyFont="1" applyFill="1" applyBorder="1" applyAlignment="1">
      <alignment horizontal="center"/>
    </xf>
    <xf numFmtId="39" fontId="2" fillId="0" borderId="39" xfId="0" applyNumberFormat="1" applyFont="1" applyFill="1" applyBorder="1" applyAlignment="1">
      <alignment horizontal="center"/>
    </xf>
    <xf numFmtId="2" fontId="2" fillId="8" borderId="39" xfId="53" applyNumberFormat="1" applyFont="1" applyFill="1" applyBorder="1" applyAlignment="1">
      <alignment horizontal="center"/>
    </xf>
    <xf numFmtId="2" fontId="2" fillId="0" borderId="39" xfId="53" applyNumberFormat="1" applyFont="1" applyFill="1" applyBorder="1" applyAlignment="1">
      <alignment horizontal="center"/>
    </xf>
    <xf numFmtId="2" fontId="2" fillId="8" borderId="39" xfId="0" applyNumberFormat="1" applyFont="1" applyFill="1" applyBorder="1" applyAlignment="1">
      <alignment horizontal="center"/>
    </xf>
    <xf numFmtId="2" fontId="2" fillId="0" borderId="39" xfId="0" applyNumberFormat="1" applyFont="1" applyFill="1" applyBorder="1" applyAlignment="1">
      <alignment horizontal="center"/>
    </xf>
    <xf numFmtId="39" fontId="2" fillId="8" borderId="39" xfId="0" applyNumberFormat="1" applyFont="1" applyFill="1" applyBorder="1" applyAlignment="1">
      <alignment horizontal="center" vertical="center"/>
    </xf>
    <xf numFmtId="39" fontId="2" fillId="0" borderId="39" xfId="0" applyNumberFormat="1" applyFont="1" applyFill="1" applyBorder="1" applyAlignment="1">
      <alignment horizontal="center" vertical="center"/>
    </xf>
    <xf numFmtId="39" fontId="0" fillId="0" borderId="0" xfId="0" applyNumberFormat="1" applyFill="1"/>
    <xf numFmtId="39" fontId="2" fillId="8" borderId="52" xfId="0" applyNumberFormat="1" applyFont="1" applyFill="1" applyBorder="1" applyAlignment="1">
      <alignment horizontal="center"/>
    </xf>
    <xf numFmtId="39" fontId="2" fillId="0" borderId="52" xfId="0" applyNumberFormat="1" applyFont="1" applyFill="1" applyBorder="1" applyAlignment="1">
      <alignment horizontal="center"/>
    </xf>
    <xf numFmtId="37" fontId="2" fillId="0" borderId="20" xfId="55" applyNumberFormat="1" applyFont="1" applyFill="1" applyBorder="1" applyAlignment="1">
      <alignment horizontal="center" vertical="center"/>
    </xf>
    <xf numFmtId="37" fontId="14" fillId="0" borderId="39" xfId="55" applyNumberFormat="1" applyFont="1" applyFill="1" applyBorder="1" applyAlignment="1">
      <alignment horizontal="center" vertical="center"/>
    </xf>
    <xf numFmtId="178" fontId="2" fillId="0" borderId="0" xfId="77" applyFont="1" applyFill="1"/>
    <xf numFmtId="178" fontId="60" fillId="0" borderId="0" xfId="78" applyFont="1" applyAlignment="1">
      <alignment horizontal="right" vertical="center"/>
    </xf>
    <xf numFmtId="178" fontId="2" fillId="0" borderId="20" xfId="77" applyFont="1" applyFill="1" applyBorder="1"/>
    <xf numFmtId="178" fontId="2" fillId="0" borderId="39" xfId="77" applyFont="1" applyFill="1" applyBorder="1"/>
    <xf numFmtId="178" fontId="2" fillId="0" borderId="39" xfId="77" applyFont="1" applyFill="1" applyBorder="1" applyAlignment="1">
      <alignment horizontal="center" vertical="center"/>
    </xf>
    <xf numFmtId="37" fontId="2" fillId="0" borderId="39" xfId="77" applyNumberFormat="1" applyFont="1" applyFill="1" applyBorder="1" applyAlignment="1">
      <alignment horizontal="center" vertical="center"/>
    </xf>
    <xf numFmtId="37" fontId="14" fillId="0" borderId="39" xfId="77" applyNumberFormat="1" applyFont="1" applyFill="1" applyBorder="1" applyAlignment="1">
      <alignment horizontal="center" vertical="center"/>
    </xf>
    <xf numFmtId="37" fontId="14" fillId="0" borderId="44" xfId="77" applyNumberFormat="1" applyFont="1" applyFill="1" applyBorder="1" applyAlignment="1">
      <alignment horizontal="center" vertical="center"/>
    </xf>
    <xf numFmtId="37" fontId="2" fillId="0" borderId="0" xfId="77" applyNumberFormat="1" applyFont="1" applyFill="1" applyAlignment="1">
      <alignment horizontal="center" vertical="center"/>
    </xf>
    <xf numFmtId="37" fontId="2" fillId="0" borderId="38" xfId="0" applyNumberFormat="1" applyFont="1" applyFill="1" applyBorder="1" applyAlignment="1">
      <alignment horizontal="center"/>
    </xf>
    <xf numFmtId="174" fontId="17" fillId="0" borderId="39" xfId="0" applyNumberFormat="1" applyFont="1" applyFill="1" applyBorder="1" applyAlignment="1">
      <alignment horizontal="center"/>
    </xf>
    <xf numFmtId="37" fontId="2" fillId="0" borderId="44" xfId="0" applyNumberFormat="1" applyFont="1" applyFill="1" applyBorder="1" applyAlignment="1">
      <alignment horizontal="center"/>
    </xf>
    <xf numFmtId="174" fontId="17" fillId="0" borderId="12" xfId="9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/>
    </xf>
    <xf numFmtId="3" fontId="2" fillId="0" borderId="32" xfId="0" applyNumberFormat="1" applyFont="1" applyFill="1" applyBorder="1" applyAlignment="1">
      <alignment horizontal="center"/>
    </xf>
    <xf numFmtId="174" fontId="17" fillId="0" borderId="12" xfId="0" applyNumberFormat="1" applyFont="1" applyFill="1" applyBorder="1" applyAlignment="1">
      <alignment horizontal="center" vertical="center"/>
    </xf>
    <xf numFmtId="37" fontId="15" fillId="0" borderId="39" xfId="0" applyNumberFormat="1" applyFont="1" applyFill="1" applyBorder="1" applyAlignment="1">
      <alignment horizontal="center" vertical="center"/>
    </xf>
    <xf numFmtId="37" fontId="14" fillId="0" borderId="46" xfId="0" applyNumberFormat="1" applyFont="1" applyFill="1" applyBorder="1" applyAlignment="1">
      <alignment horizontal="center"/>
    </xf>
    <xf numFmtId="37" fontId="2" fillId="0" borderId="38" xfId="54" applyNumberFormat="1" applyFont="1" applyFill="1" applyBorder="1" applyAlignment="1">
      <alignment horizontal="center"/>
    </xf>
    <xf numFmtId="37" fontId="2" fillId="0" borderId="39" xfId="54" applyNumberFormat="1" applyFont="1" applyFill="1" applyBorder="1" applyAlignment="1">
      <alignment horizontal="center"/>
    </xf>
    <xf numFmtId="37" fontId="14" fillId="0" borderId="39" xfId="54" applyNumberFormat="1" applyFont="1" applyFill="1" applyBorder="1" applyAlignment="1">
      <alignment horizontal="center"/>
    </xf>
    <xf numFmtId="37" fontId="14" fillId="0" borderId="46" xfId="54" applyNumberFormat="1" applyFont="1" applyFill="1" applyBorder="1" applyAlignment="1">
      <alignment horizontal="center"/>
    </xf>
    <xf numFmtId="0" fontId="2" fillId="0" borderId="38" xfId="0" applyFont="1" applyFill="1" applyBorder="1"/>
    <xf numFmtId="37" fontId="2" fillId="0" borderId="39" xfId="0" applyNumberFormat="1" applyFont="1" applyFill="1" applyBorder="1"/>
    <xf numFmtId="9" fontId="2" fillId="0" borderId="40" xfId="91" applyFont="1" applyFill="1" applyBorder="1" applyAlignment="1">
      <alignment horizontal="center"/>
    </xf>
    <xf numFmtId="173" fontId="14" fillId="5" borderId="0" xfId="0" applyNumberFormat="1" applyFont="1" applyFill="1" applyBorder="1" applyAlignment="1">
      <alignment horizontal="center"/>
    </xf>
    <xf numFmtId="173" fontId="14" fillId="0" borderId="0" xfId="77" applyNumberFormat="1" applyFont="1" applyAlignment="1">
      <alignment horizontal="center"/>
    </xf>
    <xf numFmtId="0" fontId="2" fillId="5" borderId="0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vertical="center"/>
    </xf>
    <xf numFmtId="0" fontId="19" fillId="0" borderId="0" xfId="70" applyFont="1" applyFill="1" applyAlignment="1" applyProtection="1">
      <alignment vertical="center"/>
    </xf>
    <xf numFmtId="0" fontId="19" fillId="0" borderId="0" xfId="70" applyFont="1" applyAlignment="1" applyProtection="1">
      <alignment vertical="center"/>
    </xf>
    <xf numFmtId="0" fontId="2" fillId="5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" fillId="7" borderId="0" xfId="0" applyFont="1" applyFill="1" applyAlignment="1">
      <alignment horizontal="left"/>
    </xf>
    <xf numFmtId="1" fontId="2" fillId="0" borderId="0" xfId="77" applyNumberFormat="1" applyFont="1" applyAlignment="1">
      <alignment horizontal="center"/>
    </xf>
    <xf numFmtId="37" fontId="2" fillId="0" borderId="0" xfId="56" applyNumberFormat="1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0" xfId="0" applyFont="1" applyAlignment="1">
      <alignment horizontal="center" vertical="center"/>
    </xf>
    <xf numFmtId="173" fontId="14" fillId="0" borderId="0" xfId="0" applyNumberFormat="1" applyFont="1" applyFill="1" applyBorder="1" applyAlignment="1">
      <alignment horizontal="center"/>
    </xf>
    <xf numFmtId="0" fontId="2" fillId="5" borderId="64" xfId="80" applyFont="1" applyFill="1" applyBorder="1" applyAlignment="1" applyProtection="1">
      <alignment horizontal="left" vertical="center" indent="1"/>
      <protection locked="0"/>
    </xf>
    <xf numFmtId="0" fontId="14" fillId="5" borderId="47" xfId="80" applyFont="1" applyFill="1" applyBorder="1" applyAlignment="1" applyProtection="1">
      <alignment horizontal="left" vertical="center" wrapText="1" indent="1"/>
    </xf>
    <xf numFmtId="0" fontId="62" fillId="0" borderId="0" xfId="0" applyFont="1"/>
    <xf numFmtId="0" fontId="15" fillId="9" borderId="0" xfId="0" applyFont="1" applyFill="1" applyBorder="1"/>
    <xf numFmtId="37" fontId="14" fillId="9" borderId="0" xfId="0" applyNumberFormat="1" applyFont="1" applyFill="1" applyBorder="1" applyAlignment="1">
      <alignment horizontal="center"/>
    </xf>
    <xf numFmtId="37" fontId="15" fillId="9" borderId="0" xfId="0" applyNumberFormat="1" applyFont="1" applyFill="1" applyBorder="1" applyAlignment="1">
      <alignment horizontal="center" vertical="center"/>
    </xf>
    <xf numFmtId="0" fontId="14" fillId="0" borderId="0" xfId="78" applyNumberFormat="1" applyFont="1" applyFill="1" applyAlignment="1">
      <alignment horizontal="left"/>
    </xf>
    <xf numFmtId="172" fontId="14" fillId="0" borderId="0" xfId="54" applyNumberFormat="1" applyFont="1" applyFill="1" applyBorder="1" applyAlignment="1">
      <alignment horizontal="center"/>
    </xf>
    <xf numFmtId="172" fontId="2" fillId="0" borderId="0" xfId="54" applyNumberFormat="1" applyFont="1" applyBorder="1" applyAlignment="1">
      <alignment horizontal="left"/>
    </xf>
    <xf numFmtId="172" fontId="2" fillId="0" borderId="0" xfId="54" applyNumberFormat="1" applyFont="1" applyFill="1" applyBorder="1" applyAlignment="1">
      <alignment horizontal="left"/>
    </xf>
    <xf numFmtId="172" fontId="14" fillId="0" borderId="0" xfId="54" applyNumberFormat="1" applyFont="1" applyBorder="1" applyAlignment="1">
      <alignment horizontal="center"/>
    </xf>
    <xf numFmtId="0" fontId="2" fillId="0" borderId="0" xfId="78" applyNumberFormat="1" applyFont="1" applyFill="1" applyAlignment="1">
      <alignment horizontal="left"/>
    </xf>
    <xf numFmtId="172" fontId="2" fillId="8" borderId="39" xfId="53" applyNumberFormat="1" applyFont="1" applyFill="1" applyBorder="1" applyAlignment="1">
      <alignment horizontal="center" vertical="center"/>
    </xf>
    <xf numFmtId="172" fontId="14" fillId="8" borderId="39" xfId="53" applyNumberFormat="1" applyFont="1" applyFill="1" applyBorder="1" applyAlignment="1">
      <alignment horizontal="center" vertical="center"/>
    </xf>
    <xf numFmtId="0" fontId="14" fillId="0" borderId="33" xfId="78" applyNumberFormat="1" applyFont="1" applyFill="1" applyBorder="1" applyAlignment="1">
      <alignment horizontal="left"/>
    </xf>
    <xf numFmtId="172" fontId="14" fillId="8" borderId="44" xfId="53" applyNumberFormat="1" applyFont="1" applyFill="1" applyBorder="1" applyAlignment="1">
      <alignment horizontal="center" vertical="center"/>
    </xf>
    <xf numFmtId="172" fontId="14" fillId="0" borderId="0" xfId="53" applyNumberFormat="1" applyFont="1" applyFill="1" applyBorder="1" applyAlignment="1">
      <alignment horizontal="center" vertical="center"/>
    </xf>
    <xf numFmtId="9" fontId="14" fillId="0" borderId="67" xfId="91" applyFont="1" applyFill="1" applyBorder="1" applyAlignment="1">
      <alignment horizontal="center" vertical="center"/>
    </xf>
    <xf numFmtId="0" fontId="64" fillId="0" borderId="0" xfId="0" applyFont="1"/>
    <xf numFmtId="172" fontId="14" fillId="0" borderId="25" xfId="53" applyNumberFormat="1" applyFont="1" applyFill="1" applyBorder="1" applyAlignment="1">
      <alignment horizontal="center" vertical="center"/>
    </xf>
    <xf numFmtId="9" fontId="14" fillId="0" borderId="33" xfId="90" applyFont="1" applyFill="1" applyBorder="1" applyAlignment="1">
      <alignment horizontal="center" vertical="center"/>
    </xf>
    <xf numFmtId="172" fontId="2" fillId="0" borderId="39" xfId="53" applyNumberFormat="1" applyFont="1" applyFill="1" applyBorder="1" applyAlignment="1">
      <alignment horizontal="center" vertical="center"/>
    </xf>
    <xf numFmtId="172" fontId="14" fillId="0" borderId="39" xfId="53" applyNumberFormat="1" applyFont="1" applyFill="1" applyBorder="1" applyAlignment="1">
      <alignment horizontal="center" vertical="center"/>
    </xf>
    <xf numFmtId="172" fontId="2" fillId="8" borderId="39" xfId="53" applyNumberFormat="1" applyFont="1" applyFill="1" applyBorder="1" applyAlignment="1">
      <alignment horizontal="center" vertical="top"/>
    </xf>
    <xf numFmtId="172" fontId="2" fillId="0" borderId="39" xfId="53" applyNumberFormat="1" applyFont="1" applyFill="1" applyBorder="1" applyAlignment="1">
      <alignment horizontal="center" vertical="top"/>
    </xf>
    <xf numFmtId="172" fontId="2" fillId="0" borderId="0" xfId="53" applyNumberFormat="1" applyFont="1" applyBorder="1"/>
    <xf numFmtId="172" fontId="2" fillId="0" borderId="0" xfId="53" applyNumberFormat="1" applyFont="1" applyBorder="1" applyAlignment="1">
      <alignment horizontal="center" vertical="center"/>
    </xf>
    <xf numFmtId="172" fontId="2" fillId="0" borderId="0" xfId="53" applyNumberFormat="1" applyFont="1" applyFill="1" applyBorder="1" applyAlignment="1">
      <alignment horizontal="center" vertical="center"/>
    </xf>
    <xf numFmtId="172" fontId="14" fillId="0" borderId="0" xfId="53" applyNumberFormat="1" applyFont="1" applyBorder="1"/>
    <xf numFmtId="172" fontId="14" fillId="0" borderId="0" xfId="53" applyNumberFormat="1" applyFont="1" applyBorder="1" applyAlignment="1">
      <alignment horizontal="center" vertical="center"/>
    </xf>
    <xf numFmtId="194" fontId="2" fillId="0" borderId="0" xfId="77" applyNumberFormat="1" applyFont="1" applyAlignment="1">
      <alignment horizontal="center"/>
    </xf>
    <xf numFmtId="172" fontId="14" fillId="0" borderId="0" xfId="53" applyNumberFormat="1" applyFont="1"/>
    <xf numFmtId="172" fontId="2" fillId="0" borderId="0" xfId="56" applyNumberFormat="1" applyFont="1" applyBorder="1" applyAlignment="1">
      <alignment horizontal="left" indent="1"/>
    </xf>
    <xf numFmtId="172" fontId="14" fillId="0" borderId="0" xfId="56" applyNumberFormat="1" applyFont="1" applyBorder="1" applyAlignment="1">
      <alignment horizontal="left" indent="1"/>
    </xf>
    <xf numFmtId="172" fontId="2" fillId="0" borderId="0" xfId="56" applyNumberFormat="1" applyFont="1" applyFill="1" applyBorder="1" applyAlignment="1">
      <alignment horizontal="left" indent="1"/>
    </xf>
    <xf numFmtId="172" fontId="14" fillId="0" borderId="0" xfId="56" applyNumberFormat="1" applyFont="1" applyFill="1" applyBorder="1" applyAlignment="1">
      <alignment horizontal="left" indent="1"/>
    </xf>
    <xf numFmtId="172" fontId="14" fillId="0" borderId="0" xfId="56" applyNumberFormat="1" applyFont="1" applyBorder="1" applyAlignment="1">
      <alignment horizontal="left"/>
    </xf>
    <xf numFmtId="178" fontId="14" fillId="0" borderId="33" xfId="81" applyFont="1" applyFill="1" applyBorder="1" applyAlignment="1">
      <alignment horizontal="left"/>
    </xf>
    <xf numFmtId="3" fontId="2" fillId="8" borderId="0" xfId="56" applyNumberFormat="1" applyFont="1" applyFill="1" applyBorder="1" applyAlignment="1">
      <alignment horizontal="center" vertical="center"/>
    </xf>
    <xf numFmtId="172" fontId="2" fillId="8" borderId="0" xfId="56" applyNumberFormat="1" applyFont="1" applyFill="1" applyBorder="1"/>
    <xf numFmtId="172" fontId="2" fillId="8" borderId="0" xfId="53" applyNumberFormat="1" applyFont="1" applyFill="1" applyBorder="1" applyAlignment="1">
      <alignment horizontal="center" vertical="center"/>
    </xf>
    <xf numFmtId="172" fontId="2" fillId="0" borderId="0" xfId="53" applyNumberFormat="1" applyFont="1" applyFill="1" applyBorder="1"/>
    <xf numFmtId="172" fontId="2" fillId="8" borderId="0" xfId="53" applyNumberFormat="1" applyFont="1" applyFill="1" applyBorder="1"/>
    <xf numFmtId="172" fontId="14" fillId="0" borderId="0" xfId="53" applyNumberFormat="1" applyFont="1" applyFill="1" applyBorder="1"/>
    <xf numFmtId="172" fontId="14" fillId="8" borderId="0" xfId="53" applyNumberFormat="1" applyFont="1" applyFill="1" applyBorder="1"/>
    <xf numFmtId="172" fontId="14" fillId="8" borderId="0" xfId="53" applyNumberFormat="1" applyFont="1" applyFill="1" applyBorder="1" applyAlignment="1">
      <alignment horizontal="center" vertical="center"/>
    </xf>
    <xf numFmtId="172" fontId="14" fillId="8" borderId="4" xfId="53" applyNumberFormat="1" applyFont="1" applyFill="1" applyBorder="1" applyAlignment="1">
      <alignment horizontal="center" vertical="center"/>
    </xf>
    <xf numFmtId="172" fontId="14" fillId="0" borderId="4" xfId="53" applyNumberFormat="1" applyFont="1" applyFill="1" applyBorder="1"/>
    <xf numFmtId="172" fontId="14" fillId="8" borderId="4" xfId="53" applyNumberFormat="1" applyFont="1" applyFill="1" applyBorder="1"/>
    <xf numFmtId="172" fontId="14" fillId="0" borderId="4" xfId="53" applyNumberFormat="1" applyFont="1" applyBorder="1"/>
    <xf numFmtId="172" fontId="14" fillId="8" borderId="68" xfId="53" applyNumberFormat="1" applyFont="1" applyFill="1" applyBorder="1" applyAlignment="1">
      <alignment horizontal="center" vertical="center"/>
    </xf>
    <xf numFmtId="172" fontId="14" fillId="0" borderId="68" xfId="53" applyNumberFormat="1" applyFont="1" applyFill="1" applyBorder="1"/>
    <xf numFmtId="172" fontId="14" fillId="8" borderId="68" xfId="53" applyNumberFormat="1" applyFont="1" applyFill="1" applyBorder="1"/>
    <xf numFmtId="172" fontId="14" fillId="0" borderId="68" xfId="53" applyNumberFormat="1" applyFont="1" applyFill="1" applyBorder="1" applyAlignment="1">
      <alignment horizontal="left"/>
    </xf>
    <xf numFmtId="3" fontId="2" fillId="8" borderId="40" xfId="90" applyNumberFormat="1" applyFont="1" applyFill="1" applyBorder="1" applyAlignment="1">
      <alignment horizontal="center"/>
    </xf>
    <xf numFmtId="3" fontId="2" fillId="0" borderId="40" xfId="90" applyNumberFormat="1" applyFont="1" applyFill="1" applyBorder="1" applyAlignment="1">
      <alignment horizontal="center"/>
    </xf>
    <xf numFmtId="174" fontId="14" fillId="0" borderId="0" xfId="90" applyNumberFormat="1" applyFont="1"/>
    <xf numFmtId="174" fontId="2" fillId="0" borderId="0" xfId="90" applyNumberFormat="1" applyFont="1"/>
    <xf numFmtId="174" fontId="0" fillId="0" borderId="0" xfId="90" applyNumberFormat="1" applyFont="1" applyFill="1"/>
    <xf numFmtId="174" fontId="15" fillId="5" borderId="0" xfId="90" applyNumberFormat="1" applyFont="1" applyFill="1" applyBorder="1"/>
    <xf numFmtId="172" fontId="2" fillId="0" borderId="0" xfId="53" applyNumberFormat="1" applyFont="1" applyAlignment="1">
      <alignment horizontal="center" vertical="center"/>
    </xf>
    <xf numFmtId="172" fontId="2" fillId="0" borderId="0" xfId="53" applyNumberFormat="1" applyFont="1" applyFill="1" applyAlignment="1">
      <alignment horizontal="center" vertical="center"/>
    </xf>
    <xf numFmtId="0" fontId="15" fillId="5" borderId="0" xfId="80" applyFont="1" applyFill="1" applyBorder="1" applyAlignment="1">
      <alignment horizontal="center" vertical="center"/>
    </xf>
    <xf numFmtId="0" fontId="15" fillId="5" borderId="0" xfId="80" applyFont="1" applyFill="1" applyBorder="1" applyAlignment="1">
      <alignment vertical="center"/>
    </xf>
    <xf numFmtId="0" fontId="14" fillId="0" borderId="0" xfId="78" applyNumberFormat="1" applyFont="1" applyFill="1" applyBorder="1" applyAlignment="1">
      <alignment horizontal="left"/>
    </xf>
    <xf numFmtId="0" fontId="60" fillId="0" borderId="0" xfId="0" applyFont="1" applyAlignment="1">
      <alignment horizontal="right"/>
    </xf>
    <xf numFmtId="0" fontId="2" fillId="8" borderId="18" xfId="0" applyFont="1" applyFill="1" applyBorder="1" applyAlignment="1">
      <alignment horizontal="centerContinuous" vertical="center"/>
    </xf>
    <xf numFmtId="195" fontId="2" fillId="8" borderId="69" xfId="80" quotePrefix="1" applyNumberFormat="1" applyFont="1" applyFill="1" applyBorder="1" applyAlignment="1">
      <alignment horizontal="center" vertical="center"/>
    </xf>
    <xf numFmtId="172" fontId="2" fillId="0" borderId="0" xfId="54" applyNumberFormat="1" applyFont="1" applyFill="1" applyBorder="1"/>
    <xf numFmtId="172" fontId="14" fillId="0" borderId="0" xfId="54" applyNumberFormat="1" applyFont="1" applyFill="1" applyBorder="1"/>
    <xf numFmtId="172" fontId="2" fillId="0" borderId="0" xfId="54" applyNumberFormat="1" applyFont="1" applyFill="1" applyBorder="1" applyAlignment="1">
      <alignment wrapText="1"/>
    </xf>
    <xf numFmtId="172" fontId="14" fillId="0" borderId="0" xfId="54" applyNumberFormat="1" applyFont="1" applyFill="1" applyBorder="1" applyAlignment="1">
      <alignment vertical="center" wrapText="1"/>
    </xf>
    <xf numFmtId="37" fontId="14" fillId="8" borderId="70" xfId="55" applyNumberFormat="1" applyFont="1" applyFill="1" applyBorder="1" applyAlignment="1">
      <alignment horizontal="center" vertical="center"/>
    </xf>
    <xf numFmtId="37" fontId="14" fillId="0" borderId="4" xfId="55" applyNumberFormat="1" applyFont="1" applyFill="1" applyBorder="1" applyAlignment="1">
      <alignment horizontal="center" vertical="center"/>
    </xf>
    <xf numFmtId="172" fontId="2" fillId="0" borderId="0" xfId="54" applyNumberFormat="1" applyFont="1" applyFill="1" applyBorder="1" applyAlignment="1">
      <alignment vertical="center" wrapText="1"/>
    </xf>
    <xf numFmtId="37" fontId="2" fillId="8" borderId="70" xfId="55" applyNumberFormat="1" applyFont="1" applyFill="1" applyBorder="1" applyAlignment="1">
      <alignment horizontal="center" vertical="center"/>
    </xf>
    <xf numFmtId="37" fontId="2" fillId="0" borderId="4" xfId="55" applyNumberFormat="1" applyFont="1" applyFill="1" applyBorder="1" applyAlignment="1">
      <alignment horizontal="center" vertical="center"/>
    </xf>
    <xf numFmtId="37" fontId="14" fillId="0" borderId="0" xfId="55" applyNumberFormat="1" applyFont="1" applyFill="1" applyBorder="1" applyAlignment="1">
      <alignment horizontal="center" vertical="center"/>
    </xf>
    <xf numFmtId="0" fontId="2" fillId="0" borderId="25" xfId="78" applyNumberFormat="1" applyFont="1" applyBorder="1"/>
    <xf numFmtId="37" fontId="2" fillId="8" borderId="44" xfId="55" applyNumberFormat="1" applyFont="1" applyFill="1" applyBorder="1" applyAlignment="1">
      <alignment horizontal="center" vertical="center"/>
    </xf>
    <xf numFmtId="37" fontId="2" fillId="0" borderId="25" xfId="55" applyNumberFormat="1" applyFont="1" applyFill="1" applyBorder="1" applyAlignment="1">
      <alignment horizontal="center" vertical="center"/>
    </xf>
    <xf numFmtId="194" fontId="14" fillId="0" borderId="0" xfId="77" applyNumberFormat="1" applyFont="1" applyAlignment="1">
      <alignment horizontal="center"/>
    </xf>
    <xf numFmtId="178" fontId="14" fillId="0" borderId="0" xfId="77" applyFont="1" applyAlignment="1">
      <alignment horizontal="center"/>
    </xf>
    <xf numFmtId="0" fontId="14" fillId="0" borderId="0" xfId="78" applyNumberFormat="1" applyFont="1" applyFill="1" applyAlignment="1">
      <alignment horizontal="left" wrapText="1"/>
    </xf>
    <xf numFmtId="0" fontId="14" fillId="0" borderId="33" xfId="78" applyNumberFormat="1" applyFont="1" applyFill="1" applyBorder="1" applyAlignment="1">
      <alignment horizontal="left" wrapText="1"/>
    </xf>
    <xf numFmtId="37" fontId="2" fillId="8" borderId="46" xfId="55" applyNumberFormat="1" applyFont="1" applyFill="1" applyBorder="1" applyAlignment="1">
      <alignment horizontal="center" vertical="center"/>
    </xf>
    <xf numFmtId="0" fontId="14" fillId="0" borderId="23" xfId="78" applyNumberFormat="1" applyFont="1" applyFill="1" applyBorder="1" applyAlignment="1">
      <alignment horizontal="left" wrapText="1"/>
    </xf>
    <xf numFmtId="37" fontId="14" fillId="8" borderId="46" xfId="55" applyNumberFormat="1" applyFont="1" applyFill="1" applyBorder="1" applyAlignment="1">
      <alignment horizontal="center" vertical="center"/>
    </xf>
    <xf numFmtId="37" fontId="14" fillId="0" borderId="23" xfId="55" applyNumberFormat="1" applyFont="1" applyFill="1" applyBorder="1" applyAlignment="1">
      <alignment horizontal="center" vertical="center"/>
    </xf>
    <xf numFmtId="0" fontId="14" fillId="0" borderId="0" xfId="78" applyNumberFormat="1" applyFont="1" applyFill="1" applyBorder="1" applyAlignment="1">
      <alignment horizontal="left" wrapText="1"/>
    </xf>
    <xf numFmtId="9" fontId="14" fillId="0" borderId="0" xfId="91" applyFont="1" applyFill="1" applyBorder="1" applyAlignment="1">
      <alignment horizontal="center" vertical="center"/>
    </xf>
    <xf numFmtId="172" fontId="14" fillId="0" borderId="0" xfId="54" applyNumberFormat="1" applyFont="1" applyFill="1" applyBorder="1" applyAlignment="1">
      <alignment wrapText="1"/>
    </xf>
    <xf numFmtId="0" fontId="2" fillId="0" borderId="0" xfId="78" applyNumberFormat="1" applyFont="1" applyBorder="1"/>
    <xf numFmtId="43" fontId="2" fillId="8" borderId="44" xfId="53" applyFont="1" applyFill="1" applyBorder="1" applyAlignment="1">
      <alignment horizontal="center" vertical="center"/>
    </xf>
    <xf numFmtId="43" fontId="2" fillId="0" borderId="0" xfId="53" applyFont="1" applyFill="1" applyBorder="1" applyAlignment="1">
      <alignment horizontal="center" vertical="center"/>
    </xf>
    <xf numFmtId="172" fontId="2" fillId="0" borderId="0" xfId="56" applyNumberFormat="1" applyFont="1" applyFill="1" applyBorder="1" applyAlignment="1">
      <alignment horizontal="left" wrapText="1" indent="1"/>
    </xf>
    <xf numFmtId="178" fontId="21" fillId="0" borderId="0" xfId="81" applyFont="1" applyFill="1" applyBorder="1" applyAlignment="1"/>
    <xf numFmtId="0" fontId="2" fillId="0" borderId="0" xfId="94" applyFont="1" applyFill="1" applyBorder="1" applyAlignment="1">
      <alignment horizontal="left" vertical="center" wrapText="1"/>
    </xf>
    <xf numFmtId="177" fontId="2" fillId="0" borderId="0" xfId="0" applyNumberFormat="1" applyFont="1" applyFill="1" applyBorder="1"/>
    <xf numFmtId="177" fontId="2" fillId="0" borderId="53" xfId="0" applyNumberFormat="1" applyFont="1" applyFill="1" applyBorder="1"/>
    <xf numFmtId="177" fontId="2" fillId="0" borderId="54" xfId="0" applyNumberFormat="1" applyFont="1" applyFill="1" applyBorder="1"/>
    <xf numFmtId="37" fontId="2" fillId="8" borderId="13" xfId="0" applyNumberFormat="1" applyFont="1" applyFill="1" applyBorder="1" applyAlignment="1">
      <alignment horizontal="center" vertical="center"/>
    </xf>
    <xf numFmtId="37" fontId="2" fillId="0" borderId="13" xfId="0" applyNumberFormat="1" applyFont="1" applyFill="1" applyBorder="1" applyAlignment="1">
      <alignment horizontal="center" vertical="center"/>
    </xf>
    <xf numFmtId="37" fontId="2" fillId="8" borderId="12" xfId="0" applyNumberFormat="1" applyFont="1" applyFill="1" applyBorder="1" applyAlignment="1">
      <alignment horizontal="center" vertical="center"/>
    </xf>
    <xf numFmtId="37" fontId="2" fillId="0" borderId="12" xfId="0" applyNumberFormat="1" applyFont="1" applyFill="1" applyBorder="1" applyAlignment="1">
      <alignment horizontal="center" vertical="center"/>
    </xf>
    <xf numFmtId="177" fontId="15" fillId="5" borderId="0" xfId="0" applyNumberFormat="1" applyFont="1" applyFill="1" applyBorder="1" applyAlignment="1">
      <alignment wrapText="1"/>
    </xf>
    <xf numFmtId="0" fontId="65" fillId="5" borderId="0" xfId="0" applyFont="1" applyFill="1" applyBorder="1" applyAlignment="1">
      <alignment horizontal="left" vertical="center" wrapText="1"/>
    </xf>
    <xf numFmtId="0" fontId="65" fillId="0" borderId="0" xfId="0" applyFont="1" applyFill="1" applyBorder="1" applyAlignment="1"/>
    <xf numFmtId="0" fontId="66" fillId="0" borderId="0" xfId="0" applyFont="1"/>
    <xf numFmtId="0" fontId="67" fillId="0" borderId="0" xfId="0" applyFont="1"/>
    <xf numFmtId="0" fontId="68" fillId="0" borderId="0" xfId="0" applyFont="1"/>
    <xf numFmtId="0" fontId="15" fillId="5" borderId="0" xfId="80" applyFont="1" applyFill="1" applyBorder="1" applyAlignment="1">
      <alignment horizontal="center" vertical="center"/>
    </xf>
    <xf numFmtId="178" fontId="14" fillId="0" borderId="0" xfId="77" applyFont="1" applyFill="1" applyBorder="1"/>
    <xf numFmtId="172" fontId="2" fillId="0" borderId="0" xfId="54" applyNumberFormat="1" applyFont="1" applyBorder="1" applyAlignment="1">
      <alignment wrapText="1"/>
    </xf>
    <xf numFmtId="37" fontId="14" fillId="8" borderId="20" xfId="55" applyNumberFormat="1" applyFont="1" applyFill="1" applyBorder="1" applyAlignment="1">
      <alignment horizontal="center" vertical="center"/>
    </xf>
    <xf numFmtId="2" fontId="2" fillId="5" borderId="0" xfId="0" applyNumberFormat="1" applyFont="1" applyFill="1" applyBorder="1"/>
    <xf numFmtId="0" fontId="2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2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0" fontId="14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14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37" fontId="2" fillId="8" borderId="0" xfId="0" applyNumberFormat="1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center"/>
    </xf>
    <xf numFmtId="37" fontId="14" fillId="8" borderId="0" xfId="0" applyNumberFormat="1" applyFont="1" applyFill="1" applyBorder="1" applyAlignment="1">
      <alignment horizontal="center"/>
    </xf>
    <xf numFmtId="37" fontId="14" fillId="0" borderId="0" xfId="0" applyNumberFormat="1" applyFont="1" applyFill="1" applyBorder="1" applyAlignment="1">
      <alignment horizontal="center"/>
    </xf>
    <xf numFmtId="37" fontId="14" fillId="8" borderId="12" xfId="0" applyNumberFormat="1" applyFont="1" applyFill="1" applyBorder="1" applyAlignment="1">
      <alignment horizontal="center" vertical="center"/>
    </xf>
    <xf numFmtId="37" fontId="14" fillId="0" borderId="12" xfId="0" applyNumberFormat="1" applyFont="1" applyFill="1" applyBorder="1" applyAlignment="1">
      <alignment horizontal="center" vertical="center"/>
    </xf>
    <xf numFmtId="0" fontId="2" fillId="8" borderId="43" xfId="0" applyFont="1" applyFill="1" applyBorder="1" applyAlignment="1">
      <alignment horizontal="left" vertical="center" wrapText="1"/>
    </xf>
    <xf numFmtId="0" fontId="2" fillId="8" borderId="43" xfId="0" applyFont="1" applyFill="1" applyBorder="1" applyAlignment="1">
      <alignment horizontal="center" vertical="center" wrapText="1"/>
    </xf>
    <xf numFmtId="0" fontId="2" fillId="5" borderId="50" xfId="0" applyFont="1" applyFill="1" applyBorder="1"/>
    <xf numFmtId="0" fontId="2" fillId="5" borderId="51" xfId="0" applyFont="1" applyFill="1" applyBorder="1" applyAlignment="1">
      <alignment horizontal="center"/>
    </xf>
    <xf numFmtId="37" fontId="2" fillId="8" borderId="52" xfId="0" applyNumberFormat="1" applyFont="1" applyFill="1" applyBorder="1" applyAlignment="1">
      <alignment horizontal="center"/>
    </xf>
    <xf numFmtId="37" fontId="2" fillId="0" borderId="52" xfId="0" applyNumberFormat="1" applyFont="1" applyFill="1" applyBorder="1" applyAlignment="1">
      <alignment horizontal="center"/>
    </xf>
    <xf numFmtId="0" fontId="1" fillId="0" borderId="0" xfId="0" applyFont="1" applyFill="1"/>
    <xf numFmtId="37" fontId="1" fillId="0" borderId="0" xfId="0" applyNumberFormat="1" applyFont="1" applyFill="1"/>
    <xf numFmtId="0" fontId="2" fillId="0" borderId="0" xfId="78" applyNumberFormat="1" applyFont="1" applyFill="1" applyBorder="1" applyAlignment="1">
      <alignment horizontal="left"/>
    </xf>
    <xf numFmtId="0" fontId="2" fillId="0" borderId="33" xfId="78" applyNumberFormat="1" applyFont="1" applyFill="1" applyBorder="1" applyAlignment="1">
      <alignment horizontal="left" wrapText="1"/>
    </xf>
    <xf numFmtId="4" fontId="2" fillId="8" borderId="44" xfId="53" applyNumberFormat="1" applyFont="1" applyFill="1" applyBorder="1" applyAlignment="1">
      <alignment horizontal="center" vertical="center"/>
    </xf>
    <xf numFmtId="4" fontId="2" fillId="0" borderId="0" xfId="53" applyNumberFormat="1" applyFont="1" applyFill="1" applyBorder="1" applyAlignment="1">
      <alignment horizontal="center" vertical="center"/>
    </xf>
    <xf numFmtId="4" fontId="2" fillId="0" borderId="25" xfId="53" applyNumberFormat="1" applyFont="1" applyFill="1" applyBorder="1" applyAlignment="1">
      <alignment horizontal="center" vertical="center"/>
    </xf>
    <xf numFmtId="172" fontId="2" fillId="0" borderId="0" xfId="53" applyNumberFormat="1" applyFont="1"/>
    <xf numFmtId="0" fontId="16" fillId="5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vertical="center"/>
    </xf>
    <xf numFmtId="0" fontId="2" fillId="8" borderId="0" xfId="0" applyFont="1" applyFill="1" applyBorder="1" applyAlignment="1">
      <alignment horizontal="center" vertical="center" wrapText="1"/>
    </xf>
    <xf numFmtId="0" fontId="2" fillId="8" borderId="39" xfId="78" applyNumberFormat="1" applyFont="1" applyFill="1" applyBorder="1" applyAlignment="1">
      <alignment horizontal="center" vertical="center" wrapText="1"/>
    </xf>
    <xf numFmtId="0" fontId="2" fillId="8" borderId="30" xfId="78" applyNumberFormat="1" applyFont="1" applyFill="1" applyBorder="1" applyAlignment="1">
      <alignment horizontal="center" vertical="center" wrapText="1"/>
    </xf>
    <xf numFmtId="195" fontId="2" fillId="8" borderId="20" xfId="55" quotePrefix="1" applyNumberFormat="1" applyFont="1" applyFill="1" applyBorder="1" applyAlignment="1">
      <alignment horizontal="center" vertical="center"/>
    </xf>
    <xf numFmtId="195" fontId="2" fillId="8" borderId="30" xfId="55" quotePrefix="1" applyNumberFormat="1" applyFont="1" applyFill="1" applyBorder="1" applyAlignment="1">
      <alignment horizontal="center" vertical="center"/>
    </xf>
    <xf numFmtId="172" fontId="2" fillId="8" borderId="56" xfId="54" applyNumberFormat="1" applyFont="1" applyFill="1" applyBorder="1" applyAlignment="1">
      <alignment horizontal="center" vertical="center"/>
    </xf>
    <xf numFmtId="172" fontId="2" fillId="8" borderId="54" xfId="54" applyNumberFormat="1" applyFont="1" applyFill="1" applyBorder="1" applyAlignment="1">
      <alignment horizontal="center" vertical="center"/>
    </xf>
    <xf numFmtId="172" fontId="2" fillId="8" borderId="57" xfId="54" applyNumberFormat="1" applyFont="1" applyFill="1" applyBorder="1" applyAlignment="1">
      <alignment horizontal="center" vertical="center"/>
    </xf>
    <xf numFmtId="0" fontId="2" fillId="8" borderId="24" xfId="78" applyNumberFormat="1" applyFont="1" applyFill="1" applyBorder="1" applyAlignment="1" applyProtection="1">
      <alignment horizontal="center" vertical="center" wrapText="1"/>
    </xf>
    <xf numFmtId="0" fontId="2" fillId="8" borderId="56" xfId="78" applyNumberFormat="1" applyFont="1" applyFill="1" applyBorder="1" applyAlignment="1" applyProtection="1">
      <alignment horizontal="center" vertical="center" wrapText="1"/>
    </xf>
    <xf numFmtId="178" fontId="2" fillId="8" borderId="20" xfId="77" applyFont="1" applyFill="1" applyBorder="1" applyAlignment="1">
      <alignment horizontal="center" vertical="center"/>
    </xf>
    <xf numFmtId="178" fontId="2" fillId="8" borderId="30" xfId="77" applyFont="1" applyFill="1" applyBorder="1" applyAlignment="1">
      <alignment horizontal="center" vertical="center"/>
    </xf>
    <xf numFmtId="172" fontId="2" fillId="8" borderId="58" xfId="54" applyNumberFormat="1" applyFont="1" applyFill="1" applyBorder="1" applyAlignment="1">
      <alignment horizontal="center" vertical="center"/>
    </xf>
    <xf numFmtId="172" fontId="2" fillId="8" borderId="59" xfId="54" applyNumberFormat="1" applyFont="1" applyFill="1" applyBorder="1" applyAlignment="1">
      <alignment horizontal="center" vertical="center"/>
    </xf>
    <xf numFmtId="172" fontId="2" fillId="8" borderId="60" xfId="54" applyNumberFormat="1" applyFont="1" applyFill="1" applyBorder="1" applyAlignment="1">
      <alignment horizontal="center" vertical="center"/>
    </xf>
    <xf numFmtId="0" fontId="2" fillId="5" borderId="71" xfId="0" applyFont="1" applyFill="1" applyBorder="1" applyAlignment="1">
      <alignment horizontal="left" vertical="top" wrapText="1"/>
    </xf>
    <xf numFmtId="0" fontId="2" fillId="8" borderId="19" xfId="0" applyFont="1" applyFill="1" applyBorder="1" applyAlignment="1">
      <alignment horizontal="center" vertical="center" wrapText="1"/>
    </xf>
    <xf numFmtId="0" fontId="15" fillId="8" borderId="61" xfId="0" applyFont="1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5" fillId="8" borderId="62" xfId="80" applyFont="1" applyFill="1" applyBorder="1" applyAlignment="1">
      <alignment horizontal="center"/>
    </xf>
    <xf numFmtId="0" fontId="15" fillId="8" borderId="63" xfId="80" applyFont="1" applyFill="1" applyBorder="1" applyAlignment="1">
      <alignment horizontal="center"/>
    </xf>
    <xf numFmtId="0" fontId="2" fillId="8" borderId="61" xfId="0" applyFont="1" applyFill="1" applyBorder="1" applyAlignment="1">
      <alignment horizontal="center" vertical="center" wrapText="1"/>
    </xf>
    <xf numFmtId="0" fontId="2" fillId="8" borderId="62" xfId="80" applyFont="1" applyFill="1" applyBorder="1" applyAlignment="1">
      <alignment horizontal="center"/>
    </xf>
    <xf numFmtId="0" fontId="2" fillId="8" borderId="63" xfId="80" applyFont="1" applyFill="1" applyBorder="1" applyAlignment="1">
      <alignment horizontal="center"/>
    </xf>
    <xf numFmtId="0" fontId="65" fillId="5" borderId="71" xfId="0" applyFont="1" applyFill="1" applyBorder="1" applyAlignment="1">
      <alignment horizontal="left" vertical="center" wrapText="1"/>
    </xf>
    <xf numFmtId="0" fontId="65" fillId="5" borderId="0" xfId="0" applyFont="1" applyFill="1" applyBorder="1" applyAlignment="1">
      <alignment horizontal="left" vertical="center" wrapText="1"/>
    </xf>
    <xf numFmtId="0" fontId="15" fillId="5" borderId="0" xfId="80" applyFont="1" applyFill="1" applyBorder="1" applyAlignment="1">
      <alignment horizontal="center" vertical="center"/>
    </xf>
    <xf numFmtId="0" fontId="15" fillId="8" borderId="65" xfId="80" applyFont="1" applyFill="1" applyBorder="1" applyAlignment="1">
      <alignment horizontal="center" vertical="center" wrapText="1"/>
    </xf>
    <xf numFmtId="0" fontId="15" fillId="8" borderId="17" xfId="80" applyFont="1" applyFill="1" applyBorder="1" applyAlignment="1">
      <alignment horizontal="center" vertical="center" wrapText="1"/>
    </xf>
    <xf numFmtId="0" fontId="2" fillId="5" borderId="72" xfId="0" applyFont="1" applyFill="1" applyBorder="1" applyAlignment="1">
      <alignment horizontal="left" wrapText="1"/>
    </xf>
    <xf numFmtId="0" fontId="15" fillId="8" borderId="18" xfId="8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2" fillId="8" borderId="64" xfId="80" applyFont="1" applyFill="1" applyBorder="1" applyAlignment="1">
      <alignment horizontal="center" vertical="center" wrapText="1"/>
    </xf>
  </cellXfs>
  <cellStyles count="125">
    <cellStyle name="          _x000d__x000a_shell=progman.exe_x000d__x000a_m" xfId="1"/>
    <cellStyle name="%" xfId="2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\" xfId="12"/>
    <cellStyle name="_BML_Punjab_June'04" xfId="13"/>
    <cellStyle name="_Detail Report-REG &amp; FTH" xfId="14"/>
    <cellStyle name="_ESOP_Exercisable options_March'05" xfId="15"/>
    <cellStyle name="_ESOP_Weighted avg. ex. period_March'05" xfId="16"/>
    <cellStyle name="_Fas 157 &amp; 159" xfId="17"/>
    <cellStyle name="_Sheet1" xfId="18"/>
    <cellStyle name="_Sheet1_1" xfId="19"/>
    <cellStyle name="_Sheet2" xfId="20"/>
    <cellStyle name="_Sheet2_1" xfId="21"/>
    <cellStyle name="_Sheet2_1_Sheet2" xfId="22"/>
    <cellStyle name="_Sheet3" xfId="23"/>
    <cellStyle name="=C:\WINNT\SYSTEM32\COMMAND.COM" xfId="24"/>
    <cellStyle name="=F:\WINNT\SYSTEM32\COMMAND.COM" xfId="25"/>
    <cellStyle name="0,0_x000d__x000a_NA_x000d__x000a_" xfId="26"/>
    <cellStyle name="0,0_x000d__x000a_NA_x000d__x000a_ 2" xfId="27"/>
    <cellStyle name="1" xfId="28"/>
    <cellStyle name="18" xfId="29"/>
    <cellStyle name="2" xfId="30"/>
    <cellStyle name="3" xfId="31"/>
    <cellStyle name="4" xfId="32"/>
    <cellStyle name="6" xfId="33"/>
    <cellStyle name="ÅëÈ­ [0]_¿ì¹°Åë" xfId="34"/>
    <cellStyle name="AeE­ [0]_INQUIRY ¿µ¾÷AßAø " xfId="35"/>
    <cellStyle name="ÅëÈ­ [0]_S" xfId="36"/>
    <cellStyle name="ÅëÈ­_¿ì¹°Åë" xfId="37"/>
    <cellStyle name="AeE­_INQUIRY ¿µ¾÷AßAø " xfId="38"/>
    <cellStyle name="ÅëÈ­_S" xfId="39"/>
    <cellStyle name="APPEAR" xfId="40"/>
    <cellStyle name="ÄÞ¸¶ [0]_¿ì¹°Åë" xfId="41"/>
    <cellStyle name="AÞ¸¶ [0]_INQUIRY ¿?¾÷AßAø " xfId="42"/>
    <cellStyle name="ÄÞ¸¶ [0]_S" xfId="43"/>
    <cellStyle name="ÄÞ¸¶_¿ì¹°Åë" xfId="44"/>
    <cellStyle name="AÞ¸¶_INQUIRY ¿?¾÷AßAø " xfId="45"/>
    <cellStyle name="ÄÞ¸¶_S" xfId="46"/>
    <cellStyle name="BKWmas" xfId="47"/>
    <cellStyle name="Body" xfId="48"/>
    <cellStyle name="C?AØ_¿?¾÷CoE² " xfId="49"/>
    <cellStyle name="Ç¥ÁØ_´çÃÊ±¸ÀÔ»ý»ê" xfId="50"/>
    <cellStyle name="C￥AØ_¿μ¾÷CoE² " xfId="51"/>
    <cellStyle name="Ç¥ÁØ_S" xfId="52"/>
    <cellStyle name="Comma" xfId="53" builtinId="3"/>
    <cellStyle name="Comma 2" xfId="54"/>
    <cellStyle name="Comma 3" xfId="55"/>
    <cellStyle name="Comma_IFRS_Segment_Consol_BAL_March 2009" xfId="56"/>
    <cellStyle name="Comma0" xfId="57"/>
    <cellStyle name="COMPS" xfId="58"/>
    <cellStyle name="Currency0" xfId="59"/>
    <cellStyle name="DATA_ENT" xfId="60"/>
    <cellStyle name="Date" xfId="61"/>
    <cellStyle name="Dezimal [0]_Compiling Utility Macros" xfId="62"/>
    <cellStyle name="Dezimal_Compiling Utility Macros" xfId="63"/>
    <cellStyle name="DOWNFOOT" xfId="64"/>
    <cellStyle name="Euro" xfId="65"/>
    <cellStyle name="Fixed" xfId="66"/>
    <cellStyle name="Header1" xfId="67"/>
    <cellStyle name="Header2" xfId="68"/>
    <cellStyle name="HIDE" xfId="69"/>
    <cellStyle name="Hyperlink" xfId="70" builtinId="8"/>
    <cellStyle name="LineItemValue" xfId="71"/>
    <cellStyle name="MARK" xfId="72"/>
    <cellStyle name="n" xfId="73"/>
    <cellStyle name="no dec" xfId="74"/>
    <cellStyle name="Nor}al" xfId="75"/>
    <cellStyle name="Normal" xfId="0" builtinId="0"/>
    <cellStyle name="Normal - Style1" xfId="76"/>
    <cellStyle name="Normal 2" xfId="77"/>
    <cellStyle name="Normal 3" xfId="78"/>
    <cellStyle name="Normal 4" xfId="79"/>
    <cellStyle name="Normal_Reconciliation" xfId="80"/>
    <cellStyle name="Normal_US GAAP_Consolidation_BTVL_3 Year_2002-03" xfId="81"/>
    <cellStyle name="Normal_US GAAP_Consolidation_BTVL_September'08_Print Pack" xfId="82"/>
    <cellStyle name="oft Excel]_x000d__x000a_Comment=The open=/f lines load custom functions into the Paste Function list._x000d__x000a_Maximized=2_x000d__x000a_Basics=1_x000d__x000a_A" xfId="83"/>
    <cellStyle name="oft Excel]_x000d__x000a_Comment=The open=/f lines load custom functions into the Paste Function list._x000d__x000a_Maximized=3_x000d__x000a_Basics=1_x000d__x000a_A" xfId="84"/>
    <cellStyle name="Output Amounts" xfId="85"/>
    <cellStyle name="Output Column Headings" xfId="86"/>
    <cellStyle name="Output Line Items" xfId="87"/>
    <cellStyle name="Output Report Heading" xfId="88"/>
    <cellStyle name="Output Report Title" xfId="89"/>
    <cellStyle name="Percent" xfId="90" builtinId="5"/>
    <cellStyle name="Percent 2" xfId="91"/>
    <cellStyle name="s]_x000d__x000a_spooler=yes_x000d__x000a_load=_x000d__x000a_Beep=yes_x000d__x000a_NullPort=None_x000d__x000a_BorderWidth=3_x000d__x000a_CursorBlinkRate=1200_x000d__x000a_DoubleClickSpeed=452_x000d__x000a_Programs=co" xfId="92"/>
    <cellStyle name="Standard_Anpassen der Amortisation" xfId="93"/>
    <cellStyle name="Style 1" xfId="94"/>
    <cellStyle name="Style 1 2" xfId="95"/>
    <cellStyle name="Style 1 3" xfId="96"/>
    <cellStyle name="þ_x001d_ð·_x000c_æþ'_x000d_ßþU_x0001_Ø_x0005_ü_x0014__x0007__x0001__x0001_" xfId="97"/>
    <cellStyle name="Währung [0]_Compiling Utility Macros" xfId="98"/>
    <cellStyle name="Währung_Compiling Utility Macros" xfId="99"/>
    <cellStyle name="xuan" xfId="100"/>
    <cellStyle name=" [0.00]_ Att. 1- Cover" xfId="101"/>
    <cellStyle name="_ Att. 1- Cover" xfId="102"/>
    <cellStyle name="?_ Att. 1- Cover" xfId="103"/>
    <cellStyle name="똿뗦먛귟 [0.00]_PRODUCT DETAIL Q1" xfId="104"/>
    <cellStyle name="똿뗦먛귟_PRODUCT DETAIL Q1" xfId="105"/>
    <cellStyle name="믅됞 [0.00]_PRODUCT DETAIL Q1" xfId="106"/>
    <cellStyle name="믅됞_PRODUCT DETAIL Q1" xfId="107"/>
    <cellStyle name="백분율_95" xfId="108"/>
    <cellStyle name="뷭?_BOOKSHIP" xfId="109"/>
    <cellStyle name="콤마 [0]_1202" xfId="110"/>
    <cellStyle name="콤마_1202" xfId="111"/>
    <cellStyle name="통화 [0]_1202" xfId="112"/>
    <cellStyle name="통화_1202" xfId="113"/>
    <cellStyle name="표준_(정보부문)월별인원계획" xfId="114"/>
    <cellStyle name="一般_00Q3902REV.1" xfId="115"/>
    <cellStyle name="千分位[0]_00Q3902REV.1" xfId="116"/>
    <cellStyle name="千分位_00Q3902REV.1" xfId="117"/>
    <cellStyle name="桁区切り [0.00]_7月5日提出（HZM）" xfId="118"/>
    <cellStyle name="桁区切り_08-00 NET Summary" xfId="119"/>
    <cellStyle name="標準_(A1)BOQ " xfId="120"/>
    <cellStyle name="貨幣 [0]_00Q3902REV.1" xfId="121"/>
    <cellStyle name="貨幣[0]_BRE" xfId="122"/>
    <cellStyle name="貨幣_00Q3902REV.1" xfId="123"/>
    <cellStyle name="非表示" xfId="1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PA/Backup%20files/Q4FY10%20-%20Mar/Financial%20Trends/IR%20Pack%20-%20FR/Qtly%20FRA%20Pack%201st%20cut/Financial%20Format-USGAAP-Trends%20file_Q3FY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EW%20K%20DRIVE/Investor%20Relations%20Function/Working%20Folders/Quarterly%20Results/FY%202005/Q4FY05-%20MARCH/Financial/Financial%20Form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obility/MIS/MAPA/May%202003/Forecast/Mobility%20Business%20Plan%202003-04%20-%20Ver%204.5%20-%20Final%20-%20KP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  <sheetName val="database-NO"/>
      <sheetName val="Edge_Multiservice"/>
      <sheetName val="SWSUB_percentages"/>
      <sheetName val="PriceListAP"/>
      <sheetName val="MSU"/>
      <sheetName val="DSL-S"/>
      <sheetName val="LA- lookups"/>
      <sheetName val="Other assumptions"/>
      <sheetName val="Pub Rts 1_5 Stand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  <sheetName val="MD5500"/>
      <sheetName val="Edit(01)"/>
      <sheetName val="Dels"/>
      <sheetName val="Query Results ALL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view="pageBreakPreview" zoomScaleNormal="100" zoomScaleSheetLayoutView="100" workbookViewId="0"/>
  </sheetViews>
  <sheetFormatPr defaultRowHeight="11.25"/>
  <cols>
    <col min="1" max="16384" width="9.140625" style="11"/>
  </cols>
  <sheetData>
    <row r="1" spans="1:5">
      <c r="A1" s="92"/>
      <c r="C1" s="13" t="s">
        <v>34</v>
      </c>
    </row>
    <row r="2" spans="1:5">
      <c r="C2" s="12" t="s">
        <v>175</v>
      </c>
    </row>
    <row r="6" spans="1:5">
      <c r="C6" s="16" t="s">
        <v>12</v>
      </c>
      <c r="E6" s="11" t="s">
        <v>13</v>
      </c>
    </row>
    <row r="7" spans="1:5">
      <c r="C7" s="17"/>
    </row>
    <row r="8" spans="1:5">
      <c r="C8" s="21" t="s">
        <v>16</v>
      </c>
    </row>
    <row r="9" spans="1:5" ht="5.0999999999999996" customHeight="1">
      <c r="C9" s="21"/>
    </row>
    <row r="10" spans="1:5">
      <c r="C10" s="14">
        <v>1</v>
      </c>
      <c r="E10" s="15" t="s">
        <v>176</v>
      </c>
    </row>
    <row r="11" spans="1:5">
      <c r="C11" s="14"/>
    </row>
    <row r="12" spans="1:5">
      <c r="C12" s="14">
        <v>2</v>
      </c>
      <c r="E12" s="15" t="s">
        <v>177</v>
      </c>
    </row>
    <row r="13" spans="1:5">
      <c r="C13" s="14"/>
    </row>
    <row r="14" spans="1:5">
      <c r="C14" s="14">
        <v>3</v>
      </c>
      <c r="E14" s="15" t="s">
        <v>178</v>
      </c>
    </row>
    <row r="15" spans="1:5">
      <c r="C15" s="14"/>
    </row>
    <row r="16" spans="1:5">
      <c r="C16" s="14">
        <v>4</v>
      </c>
      <c r="E16" s="15" t="s">
        <v>36</v>
      </c>
    </row>
    <row r="17" spans="3:5">
      <c r="C17" s="14"/>
    </row>
    <row r="18" spans="3:5">
      <c r="C18" s="14">
        <v>5</v>
      </c>
      <c r="E18" s="15" t="s">
        <v>67</v>
      </c>
    </row>
    <row r="19" spans="3:5">
      <c r="C19" s="14"/>
    </row>
    <row r="21" spans="3:5">
      <c r="C21" s="21" t="s">
        <v>17</v>
      </c>
    </row>
    <row r="22" spans="3:5" ht="5.0999999999999996" customHeight="1"/>
    <row r="23" spans="3:5">
      <c r="C23" s="14">
        <v>6</v>
      </c>
      <c r="E23" s="15" t="s">
        <v>18</v>
      </c>
    </row>
  </sheetData>
  <phoneticPr fontId="2" type="noConversion"/>
  <hyperlinks>
    <hyperlink ref="E10" location="'Trends file-1'!A3" display="Consolidated Statements of Operations"/>
    <hyperlink ref="E12" location="'Trends file-2'!A3" display="Consolidated Balance Sheet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25" right="0" top="1" bottom="1" header="0.5" footer="0.5"/>
  <pageSetup paperSize="9" scale="85" orientation="portrait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showGridLines="0" view="pageBreakPreview" zoomScaleNormal="100" zoomScaleSheetLayoutView="100" workbookViewId="0"/>
  </sheetViews>
  <sheetFormatPr defaultRowHeight="11.25"/>
  <cols>
    <col min="1" max="1" width="9.140625" style="48"/>
    <col min="2" max="2" width="52.42578125" style="51" customWidth="1"/>
    <col min="3" max="5" width="8.7109375" style="51" customWidth="1"/>
    <col min="6" max="6" width="8.7109375" style="54" customWidth="1"/>
    <col min="7" max="7" width="8.7109375" style="53" customWidth="1"/>
    <col min="8" max="8" width="2" style="48" customWidth="1"/>
    <col min="9" max="10" width="0" style="48" hidden="1" customWidth="1"/>
    <col min="11" max="16384" width="9.140625" style="48"/>
  </cols>
  <sheetData>
    <row r="1" spans="1:16">
      <c r="A1" s="307" t="s">
        <v>13</v>
      </c>
      <c r="B1" s="47" t="s">
        <v>41</v>
      </c>
      <c r="C1" s="47"/>
      <c r="D1" s="47"/>
      <c r="E1" s="47"/>
    </row>
    <row r="2" spans="1:16">
      <c r="F2" s="47"/>
      <c r="G2" s="47"/>
    </row>
    <row r="3" spans="1:16">
      <c r="A3" s="397">
        <v>1</v>
      </c>
      <c r="B3" s="47" t="s">
        <v>239</v>
      </c>
      <c r="C3" s="47"/>
      <c r="D3" s="47"/>
      <c r="E3" s="47"/>
      <c r="F3" s="47"/>
      <c r="G3" s="47"/>
    </row>
    <row r="4" spans="1:16">
      <c r="A4" s="398"/>
      <c r="B4" s="47"/>
      <c r="C4" s="47"/>
      <c r="D4" s="47"/>
      <c r="E4" s="47"/>
      <c r="F4" s="47"/>
      <c r="G4" s="47"/>
    </row>
    <row r="5" spans="1:16">
      <c r="A5" s="397">
        <f>A3+0.1</f>
        <v>1.1000000000000001</v>
      </c>
      <c r="B5" s="47" t="s">
        <v>299</v>
      </c>
      <c r="C5" s="47"/>
      <c r="D5" s="47"/>
      <c r="E5" s="47"/>
      <c r="F5" s="47"/>
      <c r="G5" s="47"/>
    </row>
    <row r="6" spans="1:16">
      <c r="A6" s="113"/>
      <c r="F6" s="49"/>
      <c r="G6" s="278" t="s">
        <v>238</v>
      </c>
    </row>
    <row r="7" spans="1:16" ht="12.75" customHeight="1">
      <c r="A7" s="113"/>
      <c r="B7" s="459" t="s">
        <v>0</v>
      </c>
      <c r="C7" s="463" t="s">
        <v>1</v>
      </c>
      <c r="D7" s="464"/>
      <c r="E7" s="464"/>
      <c r="F7" s="464"/>
      <c r="G7" s="465"/>
    </row>
    <row r="8" spans="1:16" ht="11.25" customHeight="1">
      <c r="A8" s="113"/>
      <c r="B8" s="459"/>
      <c r="C8" s="461">
        <v>43100</v>
      </c>
      <c r="D8" s="461">
        <v>43008</v>
      </c>
      <c r="E8" s="461">
        <v>42916</v>
      </c>
      <c r="F8" s="461">
        <v>42825</v>
      </c>
      <c r="G8" s="461">
        <v>42735</v>
      </c>
    </row>
    <row r="9" spans="1:16" ht="11.25" customHeight="1">
      <c r="A9" s="113"/>
      <c r="B9" s="460"/>
      <c r="C9" s="462"/>
      <c r="D9" s="462"/>
      <c r="E9" s="462"/>
      <c r="F9" s="462"/>
      <c r="G9" s="462"/>
    </row>
    <row r="10" spans="1:16">
      <c r="A10" s="311"/>
      <c r="B10" s="322" t="s">
        <v>186</v>
      </c>
      <c r="C10" s="187"/>
      <c r="D10" s="275"/>
      <c r="E10" s="187"/>
      <c r="F10" s="275"/>
      <c r="G10" s="187"/>
      <c r="I10" s="98"/>
      <c r="J10" s="98"/>
      <c r="K10" s="98"/>
      <c r="L10" s="98"/>
    </row>
    <row r="11" spans="1:16">
      <c r="A11" s="311"/>
      <c r="B11" s="49" t="s">
        <v>318</v>
      </c>
      <c r="C11" s="328">
        <v>203186</v>
      </c>
      <c r="D11" s="337">
        <v>217769</v>
      </c>
      <c r="E11" s="328">
        <v>219581</v>
      </c>
      <c r="F11" s="337">
        <v>219346</v>
      </c>
      <c r="G11" s="328">
        <v>233357</v>
      </c>
      <c r="I11" s="98"/>
      <c r="J11" s="98"/>
      <c r="K11" s="98"/>
      <c r="L11" s="98"/>
    </row>
    <row r="12" spans="1:16">
      <c r="A12" s="311"/>
      <c r="B12" s="49" t="s">
        <v>294</v>
      </c>
      <c r="C12" s="328">
        <v>696</v>
      </c>
      <c r="D12" s="337">
        <v>553</v>
      </c>
      <c r="E12" s="328">
        <v>486</v>
      </c>
      <c r="F12" s="337">
        <v>460</v>
      </c>
      <c r="G12" s="328">
        <v>282</v>
      </c>
      <c r="I12" s="98"/>
      <c r="J12" s="98"/>
      <c r="K12" s="98"/>
      <c r="L12" s="98"/>
    </row>
    <row r="13" spans="1:16" hidden="1">
      <c r="A13" s="311"/>
      <c r="B13" s="49" t="s">
        <v>187</v>
      </c>
      <c r="C13" s="328"/>
      <c r="D13" s="337"/>
      <c r="E13" s="328"/>
      <c r="F13" s="337"/>
      <c r="G13" s="328"/>
      <c r="I13" s="98"/>
      <c r="J13" s="98"/>
      <c r="K13" s="98"/>
      <c r="L13" s="98"/>
    </row>
    <row r="14" spans="1:16" s="55" customFormat="1" collapsed="1">
      <c r="A14" s="311"/>
      <c r="B14" s="323" t="s">
        <v>319</v>
      </c>
      <c r="C14" s="329">
        <v>203882</v>
      </c>
      <c r="D14" s="338">
        <v>218322</v>
      </c>
      <c r="E14" s="329">
        <v>220067</v>
      </c>
      <c r="F14" s="338">
        <v>219806</v>
      </c>
      <c r="G14" s="329">
        <v>233639</v>
      </c>
      <c r="I14" s="99"/>
      <c r="J14" s="372"/>
      <c r="K14" s="372"/>
      <c r="L14" s="99">
        <f>SUM(C11:C12)-C14</f>
        <v>0</v>
      </c>
      <c r="M14" s="99">
        <f t="shared" ref="M14:P14" si="0">SUM(D11:D12)-D14</f>
        <v>0</v>
      </c>
      <c r="N14" s="99">
        <f t="shared" si="0"/>
        <v>0</v>
      </c>
      <c r="O14" s="99">
        <f t="shared" si="0"/>
        <v>0</v>
      </c>
      <c r="P14" s="99">
        <f t="shared" si="0"/>
        <v>0</v>
      </c>
    </row>
    <row r="15" spans="1:16" s="318" customFormat="1" ht="5.0999999999999996" customHeight="1">
      <c r="A15" s="311"/>
      <c r="B15" s="313"/>
      <c r="C15" s="328"/>
      <c r="D15" s="337"/>
      <c r="E15" s="328"/>
      <c r="F15" s="337"/>
      <c r="G15" s="328"/>
      <c r="H15" s="48"/>
      <c r="I15" s="332"/>
      <c r="J15" s="333"/>
    </row>
    <row r="16" spans="1:16">
      <c r="A16" s="311"/>
      <c r="B16" s="322" t="s">
        <v>188</v>
      </c>
      <c r="C16" s="328"/>
      <c r="D16" s="337"/>
      <c r="E16" s="328"/>
      <c r="F16" s="337"/>
      <c r="G16" s="328"/>
      <c r="I16" s="98"/>
      <c r="J16" s="98"/>
      <c r="K16" s="98"/>
      <c r="L16" s="98"/>
    </row>
    <row r="17" spans="1:16">
      <c r="A17" s="311"/>
      <c r="B17" s="324" t="s">
        <v>190</v>
      </c>
      <c r="C17" s="328">
        <v>47365</v>
      </c>
      <c r="D17" s="337">
        <v>50472</v>
      </c>
      <c r="E17" s="328">
        <v>51612</v>
      </c>
      <c r="F17" s="337">
        <v>51627.859554999995</v>
      </c>
      <c r="G17" s="328">
        <v>52634.744487000011</v>
      </c>
      <c r="I17" s="98"/>
      <c r="J17" s="98"/>
      <c r="K17" s="98"/>
      <c r="L17" s="98"/>
      <c r="M17" s="98"/>
      <c r="N17" s="98"/>
    </row>
    <row r="18" spans="1:16">
      <c r="A18" s="311"/>
      <c r="B18" s="324" t="s">
        <v>189</v>
      </c>
      <c r="C18" s="328">
        <v>19539</v>
      </c>
      <c r="D18" s="337">
        <v>25603</v>
      </c>
      <c r="E18" s="328">
        <v>25016</v>
      </c>
      <c r="F18" s="337">
        <v>22761</v>
      </c>
      <c r="G18" s="328">
        <v>24386</v>
      </c>
      <c r="I18" s="98"/>
      <c r="J18" s="98"/>
      <c r="K18" s="98"/>
      <c r="L18" s="98"/>
    </row>
    <row r="19" spans="1:16">
      <c r="A19" s="311"/>
      <c r="B19" s="324" t="s">
        <v>295</v>
      </c>
      <c r="C19" s="328">
        <v>17542</v>
      </c>
      <c r="D19" s="337">
        <v>19720</v>
      </c>
      <c r="E19" s="328">
        <v>20820</v>
      </c>
      <c r="F19" s="337">
        <v>20849.999999999996</v>
      </c>
      <c r="G19" s="328">
        <v>22267.999999999996</v>
      </c>
      <c r="I19" s="98"/>
      <c r="J19" s="98"/>
      <c r="K19" s="98"/>
      <c r="L19" s="98"/>
    </row>
    <row r="20" spans="1:16" hidden="1" collapsed="1">
      <c r="A20" s="311"/>
      <c r="B20" s="325"/>
      <c r="C20" s="328">
        <v>0</v>
      </c>
      <c r="D20" s="337">
        <v>0</v>
      </c>
      <c r="E20" s="328">
        <v>0</v>
      </c>
      <c r="F20" s="337">
        <v>0</v>
      </c>
      <c r="G20" s="328">
        <v>0</v>
      </c>
      <c r="I20" s="98"/>
      <c r="J20" s="373"/>
      <c r="K20" s="373"/>
      <c r="L20" s="373"/>
      <c r="M20" s="373"/>
      <c r="N20" s="373"/>
    </row>
    <row r="21" spans="1:16" collapsed="1">
      <c r="A21" s="311"/>
      <c r="B21" s="324" t="s">
        <v>231</v>
      </c>
      <c r="C21" s="328">
        <v>9586</v>
      </c>
      <c r="D21" s="337">
        <v>10089</v>
      </c>
      <c r="E21" s="328">
        <v>10147</v>
      </c>
      <c r="F21" s="337">
        <v>10497.999999999998</v>
      </c>
      <c r="G21" s="328">
        <v>10531.999999999998</v>
      </c>
      <c r="I21" s="98"/>
      <c r="J21" s="98"/>
      <c r="K21" s="98"/>
      <c r="L21" s="98"/>
    </row>
    <row r="22" spans="1:16">
      <c r="A22" s="311"/>
      <c r="B22" s="324" t="s">
        <v>247</v>
      </c>
      <c r="C22" s="328">
        <v>15902</v>
      </c>
      <c r="D22" s="337">
        <v>14104</v>
      </c>
      <c r="E22" s="328">
        <v>15365</v>
      </c>
      <c r="F22" s="337">
        <v>16933.799424999997</v>
      </c>
      <c r="G22" s="328">
        <v>16549.927881000003</v>
      </c>
      <c r="I22" s="98"/>
      <c r="J22" s="98"/>
      <c r="K22" s="98"/>
      <c r="L22" s="98"/>
    </row>
    <row r="23" spans="1:16">
      <c r="A23" s="311"/>
      <c r="B23" s="324" t="s">
        <v>157</v>
      </c>
      <c r="C23" s="328">
        <v>18564</v>
      </c>
      <c r="D23" s="337">
        <v>18561.179560254001</v>
      </c>
      <c r="E23" s="328">
        <v>19036.820439745999</v>
      </c>
      <c r="F23" s="337">
        <v>18075.313909478016</v>
      </c>
      <c r="G23" s="328">
        <v>22171.327631999997</v>
      </c>
      <c r="I23" s="98"/>
      <c r="J23" s="98"/>
      <c r="K23" s="98"/>
      <c r="L23" s="98"/>
    </row>
    <row r="24" spans="1:16" s="318" customFormat="1" ht="5.0999999999999996" customHeight="1">
      <c r="A24" s="311"/>
      <c r="B24" s="313"/>
      <c r="C24" s="328"/>
      <c r="D24" s="337"/>
      <c r="E24" s="328"/>
      <c r="F24" s="337"/>
      <c r="G24" s="328"/>
      <c r="H24" s="48"/>
      <c r="I24" s="332"/>
      <c r="J24" s="333"/>
    </row>
    <row r="25" spans="1:16" s="55" customFormat="1">
      <c r="A25" s="311"/>
      <c r="B25" s="326" t="s">
        <v>319</v>
      </c>
      <c r="C25" s="329">
        <v>128498</v>
      </c>
      <c r="D25" s="338">
        <v>138549</v>
      </c>
      <c r="E25" s="329">
        <v>141997</v>
      </c>
      <c r="F25" s="338">
        <v>140746</v>
      </c>
      <c r="G25" s="329">
        <v>148542</v>
      </c>
      <c r="I25" s="99"/>
      <c r="J25" s="99"/>
      <c r="K25" s="99"/>
      <c r="L25" s="99">
        <f>SUM(C17:C23)-C25</f>
        <v>0</v>
      </c>
      <c r="M25" s="99">
        <f t="shared" ref="M25:P25" si="1">SUM(D17:D23)-D25</f>
        <v>0.17956025400781073</v>
      </c>
      <c r="N25" s="99">
        <f t="shared" si="1"/>
        <v>-0.17956025400781073</v>
      </c>
      <c r="O25" s="99">
        <f t="shared" si="1"/>
        <v>-2.7110521972645074E-2</v>
      </c>
      <c r="P25" s="99">
        <f t="shared" si="1"/>
        <v>0</v>
      </c>
    </row>
    <row r="26" spans="1:16" s="318" customFormat="1" ht="5.0999999999999996" customHeight="1">
      <c r="A26" s="311"/>
      <c r="B26" s="313"/>
      <c r="C26" s="328"/>
      <c r="D26" s="337"/>
      <c r="E26" s="328"/>
      <c r="F26" s="337"/>
      <c r="G26" s="328"/>
      <c r="H26" s="48"/>
      <c r="I26" s="332"/>
      <c r="J26" s="333"/>
    </row>
    <row r="27" spans="1:16" hidden="1">
      <c r="A27" s="311"/>
      <c r="B27" s="112"/>
      <c r="C27" s="339"/>
      <c r="D27" s="340"/>
      <c r="E27" s="339"/>
      <c r="F27" s="340"/>
      <c r="G27" s="339"/>
      <c r="I27" s="98"/>
      <c r="J27" s="98"/>
      <c r="K27" s="98"/>
      <c r="L27" s="98"/>
    </row>
    <row r="28" spans="1:16" s="55" customFormat="1" ht="22.5" collapsed="1">
      <c r="A28" s="311"/>
      <c r="B28" s="399" t="s">
        <v>191</v>
      </c>
      <c r="C28" s="329">
        <v>75384</v>
      </c>
      <c r="D28" s="338">
        <v>79773</v>
      </c>
      <c r="E28" s="329">
        <v>78070</v>
      </c>
      <c r="F28" s="338">
        <v>79060</v>
      </c>
      <c r="G28" s="329">
        <v>85097</v>
      </c>
      <c r="I28" s="99"/>
      <c r="J28" s="99"/>
      <c r="K28" s="99"/>
      <c r="L28" s="99">
        <f>C14-C25-C28</f>
        <v>0</v>
      </c>
      <c r="M28" s="99">
        <f t="shared" ref="M28:P28" si="2">D14-D25-D28</f>
        <v>0</v>
      </c>
      <c r="N28" s="99">
        <f t="shared" si="2"/>
        <v>0</v>
      </c>
      <c r="O28" s="99">
        <f t="shared" si="2"/>
        <v>0</v>
      </c>
      <c r="P28" s="99">
        <f t="shared" si="2"/>
        <v>0</v>
      </c>
    </row>
    <row r="29" spans="1:16" s="318" customFormat="1" ht="5.0999999999999996" customHeight="1">
      <c r="A29" s="311"/>
      <c r="B29" s="313"/>
      <c r="C29" s="328"/>
      <c r="D29" s="337"/>
      <c r="E29" s="328"/>
      <c r="F29" s="337"/>
      <c r="G29" s="328"/>
      <c r="H29" s="48"/>
      <c r="I29" s="332"/>
      <c r="J29" s="333"/>
    </row>
    <row r="30" spans="1:16" hidden="1">
      <c r="A30" s="311"/>
      <c r="B30" s="112"/>
      <c r="C30" s="328"/>
      <c r="D30" s="337"/>
      <c r="E30" s="328"/>
      <c r="F30" s="337"/>
      <c r="G30" s="328"/>
      <c r="I30" s="98"/>
      <c r="J30" s="98"/>
      <c r="K30" s="98"/>
      <c r="L30" s="98"/>
    </row>
    <row r="31" spans="1:16" collapsed="1">
      <c r="A31" s="311"/>
      <c r="B31" s="324" t="s">
        <v>232</v>
      </c>
      <c r="C31" s="328">
        <v>48375</v>
      </c>
      <c r="D31" s="337">
        <v>46873</v>
      </c>
      <c r="E31" s="328">
        <v>48192</v>
      </c>
      <c r="F31" s="337">
        <v>49418</v>
      </c>
      <c r="G31" s="328">
        <v>48350</v>
      </c>
      <c r="I31" s="98"/>
      <c r="J31" s="98"/>
      <c r="K31" s="98"/>
      <c r="L31" s="98"/>
    </row>
    <row r="32" spans="1:16" s="55" customFormat="1">
      <c r="A32" s="311"/>
      <c r="B32" s="325" t="s">
        <v>84</v>
      </c>
      <c r="C32" s="328">
        <v>24846</v>
      </c>
      <c r="D32" s="337">
        <v>24916</v>
      </c>
      <c r="E32" s="328">
        <v>22039</v>
      </c>
      <c r="F32" s="337">
        <v>22717</v>
      </c>
      <c r="G32" s="328">
        <v>33061</v>
      </c>
      <c r="I32" s="98"/>
      <c r="J32" s="98"/>
      <c r="K32" s="98"/>
      <c r="L32" s="98"/>
    </row>
    <row r="33" spans="1:16" s="55" customFormat="1">
      <c r="A33" s="311"/>
      <c r="B33" s="325" t="s">
        <v>339</v>
      </c>
      <c r="C33" s="328">
        <v>-3964</v>
      </c>
      <c r="D33" s="337">
        <v>-1650</v>
      </c>
      <c r="E33" s="328">
        <v>-3765</v>
      </c>
      <c r="F33" s="337">
        <v>-3555</v>
      </c>
      <c r="G33" s="328">
        <v>-13705</v>
      </c>
      <c r="I33" s="98"/>
      <c r="J33" s="98"/>
      <c r="K33" s="98"/>
      <c r="L33" s="98"/>
    </row>
    <row r="34" spans="1:16" hidden="1">
      <c r="A34" s="311"/>
      <c r="B34" s="325" t="s">
        <v>187</v>
      </c>
      <c r="C34" s="328">
        <v>0</v>
      </c>
      <c r="D34" s="337">
        <v>0</v>
      </c>
      <c r="E34" s="328">
        <v>0</v>
      </c>
      <c r="F34" s="337">
        <v>0</v>
      </c>
      <c r="G34" s="328">
        <v>0</v>
      </c>
      <c r="I34" s="98"/>
      <c r="J34" s="98"/>
      <c r="K34" s="98"/>
      <c r="L34" s="98"/>
    </row>
    <row r="35" spans="1:16">
      <c r="A35" s="311"/>
      <c r="B35" s="324" t="s">
        <v>320</v>
      </c>
      <c r="C35" s="328">
        <v>2</v>
      </c>
      <c r="D35" s="337">
        <v>308</v>
      </c>
      <c r="E35" s="328">
        <v>-357</v>
      </c>
      <c r="F35" s="337">
        <v>474</v>
      </c>
      <c r="G35" s="328">
        <v>-509</v>
      </c>
      <c r="I35" s="98"/>
      <c r="J35" s="98"/>
      <c r="K35" s="98"/>
      <c r="L35" s="98"/>
    </row>
    <row r="36" spans="1:16" collapsed="1">
      <c r="A36" s="311"/>
      <c r="B36" s="325" t="s">
        <v>248</v>
      </c>
      <c r="C36" s="328">
        <v>-2256</v>
      </c>
      <c r="D36" s="337">
        <v>-3662</v>
      </c>
      <c r="E36" s="328">
        <v>-2855</v>
      </c>
      <c r="F36" s="337">
        <v>-2508</v>
      </c>
      <c r="G36" s="328">
        <v>-2696</v>
      </c>
      <c r="I36" s="98"/>
      <c r="J36" s="98"/>
      <c r="K36" s="98"/>
      <c r="L36" s="98"/>
    </row>
    <row r="37" spans="1:16" hidden="1">
      <c r="A37" s="311"/>
      <c r="B37" s="324" t="s">
        <v>192</v>
      </c>
      <c r="C37" s="329"/>
      <c r="D37" s="338"/>
      <c r="E37" s="329"/>
      <c r="F37" s="338"/>
      <c r="G37" s="329"/>
      <c r="I37" s="98"/>
      <c r="J37" s="98"/>
      <c r="K37" s="98"/>
      <c r="L37" s="98"/>
    </row>
    <row r="38" spans="1:16" s="318" customFormat="1" ht="5.0999999999999996" customHeight="1" collapsed="1">
      <c r="A38" s="311"/>
      <c r="B38" s="313"/>
      <c r="C38" s="328"/>
      <c r="D38" s="337"/>
      <c r="E38" s="328"/>
      <c r="F38" s="337"/>
      <c r="G38" s="328"/>
      <c r="H38" s="48"/>
      <c r="I38" s="332"/>
      <c r="J38" s="333"/>
    </row>
    <row r="39" spans="1:16" s="55" customFormat="1">
      <c r="A39" s="311"/>
      <c r="B39" s="322" t="s">
        <v>193</v>
      </c>
      <c r="C39" s="329">
        <v>8381</v>
      </c>
      <c r="D39" s="338">
        <v>12988</v>
      </c>
      <c r="E39" s="329">
        <v>14816</v>
      </c>
      <c r="F39" s="338">
        <v>12514</v>
      </c>
      <c r="G39" s="329">
        <v>20596</v>
      </c>
      <c r="I39" s="99"/>
      <c r="J39" s="99"/>
      <c r="K39" s="99"/>
      <c r="L39" s="99">
        <f>SUM(C28-SUM(C31:C36)-C39)</f>
        <v>0</v>
      </c>
      <c r="M39" s="99">
        <f t="shared" ref="M39:P39" si="3">SUM(D28-SUM(D31:D36)-D39)</f>
        <v>0</v>
      </c>
      <c r="N39" s="99">
        <f t="shared" si="3"/>
        <v>0</v>
      </c>
      <c r="O39" s="99">
        <f t="shared" si="3"/>
        <v>0</v>
      </c>
      <c r="P39" s="99">
        <f t="shared" si="3"/>
        <v>0</v>
      </c>
    </row>
    <row r="40" spans="1:16" s="318" customFormat="1" ht="5.0999999999999996" customHeight="1">
      <c r="A40" s="311"/>
      <c r="B40" s="313"/>
      <c r="C40" s="328"/>
      <c r="D40" s="337"/>
      <c r="E40" s="328"/>
      <c r="F40" s="337"/>
      <c r="G40" s="328"/>
      <c r="H40" s="48"/>
      <c r="I40" s="332"/>
      <c r="J40" s="333"/>
    </row>
    <row r="41" spans="1:16" hidden="1">
      <c r="A41" s="311"/>
      <c r="B41" s="112"/>
      <c r="C41" s="328"/>
      <c r="D41" s="337"/>
      <c r="E41" s="328"/>
      <c r="F41" s="337"/>
      <c r="G41" s="328"/>
      <c r="I41" s="98"/>
      <c r="J41" s="98"/>
      <c r="K41" s="98"/>
      <c r="L41" s="98"/>
    </row>
    <row r="42" spans="1:16" collapsed="1">
      <c r="A42" s="311"/>
      <c r="B42" s="324" t="s">
        <v>194</v>
      </c>
      <c r="C42" s="328">
        <v>2395</v>
      </c>
      <c r="D42" s="337">
        <v>1786</v>
      </c>
      <c r="E42" s="328">
        <v>503</v>
      </c>
      <c r="F42" s="337">
        <v>6055</v>
      </c>
      <c r="G42" s="328">
        <v>2040</v>
      </c>
      <c r="I42" s="98"/>
      <c r="J42" s="98"/>
      <c r="K42" s="98"/>
      <c r="L42" s="98"/>
    </row>
    <row r="43" spans="1:16" s="318" customFormat="1" ht="5.0999999999999996" customHeight="1">
      <c r="A43" s="311"/>
      <c r="B43" s="313"/>
      <c r="C43" s="328"/>
      <c r="D43" s="337"/>
      <c r="E43" s="328"/>
      <c r="F43" s="337"/>
      <c r="G43" s="328"/>
      <c r="H43" s="48"/>
      <c r="I43" s="332"/>
      <c r="J43" s="333"/>
    </row>
    <row r="44" spans="1:16" hidden="1">
      <c r="A44" s="311"/>
      <c r="B44" s="112"/>
      <c r="C44" s="341"/>
      <c r="D44" s="341"/>
      <c r="E44" s="341"/>
      <c r="F44" s="342"/>
      <c r="G44" s="343"/>
    </row>
    <row r="45" spans="1:16" s="55" customFormat="1" ht="11.25" customHeight="1" collapsed="1">
      <c r="A45" s="311"/>
      <c r="B45" s="322" t="s">
        <v>80</v>
      </c>
      <c r="C45" s="329">
        <v>5986</v>
      </c>
      <c r="D45" s="347">
        <v>11202</v>
      </c>
      <c r="E45" s="329">
        <v>14313</v>
      </c>
      <c r="F45" s="347">
        <v>6459</v>
      </c>
      <c r="G45" s="329">
        <v>18556</v>
      </c>
      <c r="L45" s="99">
        <f>C39-C42-C45</f>
        <v>0</v>
      </c>
      <c r="M45" s="99">
        <f t="shared" ref="M45:P45" si="4">D39-D42-D45</f>
        <v>0</v>
      </c>
      <c r="N45" s="99">
        <f t="shared" si="4"/>
        <v>0</v>
      </c>
      <c r="O45" s="99">
        <f t="shared" si="4"/>
        <v>0</v>
      </c>
      <c r="P45" s="99">
        <f t="shared" si="4"/>
        <v>0</v>
      </c>
    </row>
    <row r="46" spans="1:16" s="318" customFormat="1" ht="5.0999999999999996" customHeight="1">
      <c r="A46" s="311"/>
      <c r="B46" s="313"/>
      <c r="C46" s="328"/>
      <c r="D46" s="337"/>
      <c r="E46" s="328"/>
      <c r="F46" s="337"/>
      <c r="G46" s="328"/>
      <c r="H46" s="48"/>
      <c r="I46" s="332"/>
      <c r="J46" s="333"/>
    </row>
    <row r="47" spans="1:16" hidden="1">
      <c r="A47" s="311"/>
      <c r="B47" s="112"/>
      <c r="C47" s="328"/>
      <c r="D47" s="341"/>
      <c r="E47" s="328"/>
      <c r="F47" s="342"/>
      <c r="G47" s="328"/>
    </row>
    <row r="48" spans="1:16" collapsed="1">
      <c r="A48" s="311"/>
      <c r="B48" s="322" t="s">
        <v>305</v>
      </c>
      <c r="C48" s="328"/>
      <c r="D48" s="341"/>
      <c r="E48" s="328"/>
      <c r="F48" s="342"/>
      <c r="G48" s="328"/>
    </row>
    <row r="49" spans="1:16">
      <c r="A49" s="311"/>
      <c r="B49" s="327" t="s">
        <v>195</v>
      </c>
      <c r="C49" s="328">
        <v>2420</v>
      </c>
      <c r="D49" s="341">
        <v>4794</v>
      </c>
      <c r="E49" s="328">
        <v>9394</v>
      </c>
      <c r="F49" s="342">
        <v>-8964</v>
      </c>
      <c r="G49" s="328">
        <v>6541</v>
      </c>
    </row>
    <row r="50" spans="1:16">
      <c r="A50" s="311"/>
      <c r="B50" s="327" t="s">
        <v>306</v>
      </c>
      <c r="C50" s="328">
        <v>-2041</v>
      </c>
      <c r="D50" s="341">
        <v>547</v>
      </c>
      <c r="E50" s="328">
        <v>-1258</v>
      </c>
      <c r="F50" s="342">
        <v>10717</v>
      </c>
      <c r="G50" s="328">
        <v>5300</v>
      </c>
    </row>
    <row r="51" spans="1:16" s="318" customFormat="1" ht="5.0999999999999996" customHeight="1">
      <c r="A51" s="311"/>
      <c r="B51" s="313"/>
      <c r="C51" s="328"/>
      <c r="D51" s="337"/>
      <c r="E51" s="328"/>
      <c r="F51" s="337"/>
      <c r="G51" s="328"/>
      <c r="H51" s="48"/>
      <c r="I51" s="332"/>
      <c r="J51" s="333"/>
    </row>
    <row r="52" spans="1:16" hidden="1">
      <c r="A52" s="311"/>
      <c r="B52" s="112"/>
      <c r="C52" s="328"/>
      <c r="D52" s="341"/>
      <c r="E52" s="328"/>
      <c r="F52" s="342"/>
      <c r="G52" s="328"/>
    </row>
    <row r="53" spans="1:16" s="55" customFormat="1" collapsed="1">
      <c r="A53" s="311"/>
      <c r="B53" s="322" t="s">
        <v>161</v>
      </c>
      <c r="C53" s="329">
        <v>5607</v>
      </c>
      <c r="D53" s="344">
        <v>5861</v>
      </c>
      <c r="E53" s="329">
        <v>6177</v>
      </c>
      <c r="F53" s="345">
        <v>4706</v>
      </c>
      <c r="G53" s="329">
        <v>6715</v>
      </c>
      <c r="L53" s="99">
        <f>C45-SUM(C49:C50)-C53</f>
        <v>0</v>
      </c>
      <c r="M53" s="99">
        <f t="shared" ref="M53:P53" si="5">D45-SUM(D49:D50)-D53</f>
        <v>0</v>
      </c>
      <c r="N53" s="99">
        <f t="shared" si="5"/>
        <v>0</v>
      </c>
      <c r="O53" s="99">
        <f t="shared" si="5"/>
        <v>0</v>
      </c>
      <c r="P53" s="99">
        <f t="shared" si="5"/>
        <v>0</v>
      </c>
    </row>
    <row r="54" spans="1:16" s="318" customFormat="1" ht="5.0999999999999996" customHeight="1">
      <c r="A54" s="311"/>
      <c r="B54" s="313"/>
      <c r="C54" s="328"/>
      <c r="D54" s="337"/>
      <c r="E54" s="328"/>
      <c r="F54" s="337"/>
      <c r="G54" s="328"/>
      <c r="H54" s="48"/>
      <c r="I54" s="332"/>
      <c r="J54" s="333"/>
    </row>
    <row r="55" spans="1:16" s="334" customFormat="1" ht="5.0999999999999996" customHeight="1">
      <c r="A55" s="318"/>
      <c r="B55" s="330"/>
      <c r="C55" s="188"/>
      <c r="D55" s="330"/>
      <c r="E55" s="331"/>
      <c r="F55" s="335"/>
      <c r="G55" s="188"/>
      <c r="H55" s="48"/>
      <c r="I55" s="335"/>
      <c r="J55" s="336"/>
    </row>
    <row r="57" spans="1:16">
      <c r="A57" s="346"/>
      <c r="B57" s="50" t="s">
        <v>235</v>
      </c>
    </row>
    <row r="59" spans="1:16">
      <c r="B59" s="318"/>
      <c r="C59" s="318"/>
      <c r="D59" s="318"/>
      <c r="E59" s="381"/>
      <c r="G59" s="381" t="s">
        <v>238</v>
      </c>
    </row>
    <row r="60" spans="1:16">
      <c r="B60" s="458" t="s">
        <v>0</v>
      </c>
      <c r="C60" s="382" t="s">
        <v>1</v>
      </c>
      <c r="D60" s="382"/>
      <c r="E60" s="382"/>
      <c r="F60" s="382"/>
      <c r="G60" s="382"/>
    </row>
    <row r="61" spans="1:16">
      <c r="B61" s="458"/>
      <c r="C61" s="383">
        <f>C8</f>
        <v>43100</v>
      </c>
      <c r="D61" s="383">
        <f t="shared" ref="D61:G61" si="6">D8</f>
        <v>43008</v>
      </c>
      <c r="E61" s="383">
        <f t="shared" si="6"/>
        <v>42916</v>
      </c>
      <c r="F61" s="383">
        <f t="shared" si="6"/>
        <v>42825</v>
      </c>
      <c r="G61" s="383">
        <f t="shared" si="6"/>
        <v>42735</v>
      </c>
    </row>
    <row r="62" spans="1:16">
      <c r="A62" s="311"/>
      <c r="B62" s="384" t="s">
        <v>161</v>
      </c>
      <c r="C62" s="430">
        <v>5607</v>
      </c>
      <c r="D62" s="393">
        <v>5861</v>
      </c>
      <c r="E62" s="393">
        <v>6177</v>
      </c>
      <c r="F62" s="393">
        <v>4706</v>
      </c>
      <c r="G62" s="393">
        <v>6715</v>
      </c>
      <c r="L62" s="455">
        <f>C62-C53</f>
        <v>0</v>
      </c>
      <c r="M62" s="455">
        <f t="shared" ref="M62:P62" si="7">D62-D53</f>
        <v>0</v>
      </c>
      <c r="N62" s="455">
        <f t="shared" si="7"/>
        <v>0</v>
      </c>
      <c r="O62" s="455">
        <f t="shared" si="7"/>
        <v>0</v>
      </c>
      <c r="P62" s="455">
        <f t="shared" si="7"/>
        <v>0</v>
      </c>
    </row>
    <row r="63" spans="1:16">
      <c r="B63" s="385" t="s">
        <v>279</v>
      </c>
      <c r="C63" s="188"/>
      <c r="D63" s="53"/>
      <c r="E63" s="53"/>
      <c r="F63" s="53"/>
    </row>
    <row r="64" spans="1:16">
      <c r="B64" s="384" t="s">
        <v>249</v>
      </c>
      <c r="C64" s="188"/>
      <c r="D64" s="53"/>
      <c r="E64" s="53"/>
      <c r="F64" s="53"/>
    </row>
    <row r="65" spans="1:16">
      <c r="A65" s="311"/>
      <c r="B65" s="49" t="s">
        <v>309</v>
      </c>
      <c r="C65" s="188">
        <v>-6993.1488541199997</v>
      </c>
      <c r="D65" s="53">
        <v>638.80437000000029</v>
      </c>
      <c r="E65" s="53">
        <v>2478.580821</v>
      </c>
      <c r="F65" s="53">
        <v>-1051.6148020000037</v>
      </c>
      <c r="G65" s="53">
        <v>-3201.2510810000022</v>
      </c>
    </row>
    <row r="66" spans="1:16">
      <c r="A66" s="311"/>
      <c r="B66" s="49" t="s">
        <v>307</v>
      </c>
      <c r="C66" s="188">
        <v>-1556.8511458800003</v>
      </c>
      <c r="D66" s="53">
        <v>-1869.8043700000001</v>
      </c>
      <c r="E66" s="53">
        <v>-1072.359005</v>
      </c>
      <c r="F66" s="53">
        <v>2102.234606</v>
      </c>
      <c r="G66" s="53">
        <v>433.63127700000041</v>
      </c>
    </row>
    <row r="67" spans="1:16">
      <c r="A67" s="311"/>
      <c r="B67" s="49" t="s">
        <v>236</v>
      </c>
      <c r="C67" s="188">
        <v>247</v>
      </c>
      <c r="D67" s="53">
        <v>-3</v>
      </c>
      <c r="E67" s="53">
        <v>-34</v>
      </c>
      <c r="F67" s="53">
        <v>27</v>
      </c>
      <c r="G67" s="53">
        <v>605</v>
      </c>
    </row>
    <row r="68" spans="1:16">
      <c r="A68" s="311"/>
      <c r="B68" s="386" t="s">
        <v>310</v>
      </c>
      <c r="C68" s="188">
        <v>-15</v>
      </c>
      <c r="D68" s="53">
        <v>36</v>
      </c>
      <c r="E68" s="53">
        <v>6</v>
      </c>
      <c r="F68" s="53">
        <v>17.000000000000004</v>
      </c>
      <c r="G68" s="53">
        <v>2.0000000000000036</v>
      </c>
    </row>
    <row r="69" spans="1:16">
      <c r="A69" s="311"/>
      <c r="B69" s="386" t="s">
        <v>321</v>
      </c>
      <c r="C69" s="188">
        <v>88</v>
      </c>
      <c r="D69" s="53">
        <v>78.999999999999986</v>
      </c>
      <c r="E69" s="53">
        <v>-168.22181599999999</v>
      </c>
      <c r="F69" s="53">
        <v>-2.6198040000000447</v>
      </c>
      <c r="G69" s="53">
        <v>229.61980400000002</v>
      </c>
    </row>
    <row r="70" spans="1:16">
      <c r="A70" s="311"/>
      <c r="B70" s="387"/>
      <c r="C70" s="388">
        <v>-8230</v>
      </c>
      <c r="D70" s="389">
        <v>-1119</v>
      </c>
      <c r="E70" s="389">
        <v>1211</v>
      </c>
      <c r="F70" s="389">
        <v>1091</v>
      </c>
      <c r="G70" s="389">
        <v>-1930</v>
      </c>
      <c r="L70" s="455">
        <f>SUM(C65:C69)-C70</f>
        <v>0</v>
      </c>
      <c r="M70" s="455">
        <f t="shared" ref="M70:P70" si="8">SUM(D65:D69)-D70</f>
        <v>0</v>
      </c>
      <c r="N70" s="455">
        <f t="shared" si="8"/>
        <v>-1</v>
      </c>
      <c r="O70" s="455">
        <f t="shared" si="8"/>
        <v>0.99999999999636202</v>
      </c>
      <c r="P70" s="455">
        <f t="shared" si="8"/>
        <v>-1.000000000001819</v>
      </c>
    </row>
    <row r="71" spans="1:16" s="318" customFormat="1" ht="5.0999999999999996" customHeight="1">
      <c r="A71" s="311"/>
      <c r="B71" s="313"/>
      <c r="C71" s="328"/>
      <c r="D71" s="337"/>
      <c r="E71" s="337"/>
      <c r="F71" s="337"/>
      <c r="G71" s="337"/>
      <c r="H71" s="48"/>
      <c r="I71" s="332"/>
      <c r="J71" s="333"/>
    </row>
    <row r="72" spans="1:16">
      <c r="B72" s="384" t="s">
        <v>250</v>
      </c>
      <c r="C72" s="188"/>
      <c r="D72" s="53"/>
      <c r="E72" s="53"/>
      <c r="F72" s="53"/>
    </row>
    <row r="73" spans="1:16">
      <c r="A73" s="311"/>
      <c r="B73" s="49" t="s">
        <v>237</v>
      </c>
      <c r="C73" s="188">
        <v>226.137373</v>
      </c>
      <c r="D73" s="53">
        <v>36.978324000000008</v>
      </c>
      <c r="E73" s="53">
        <v>-71.339954000000006</v>
      </c>
      <c r="F73" s="53">
        <v>67.244110000000006</v>
      </c>
      <c r="G73" s="53">
        <v>25.893106999999986</v>
      </c>
    </row>
    <row r="74" spans="1:16">
      <c r="A74" s="311"/>
      <c r="B74" s="429" t="s">
        <v>322</v>
      </c>
      <c r="C74" s="188">
        <v>-2</v>
      </c>
      <c r="D74" s="53">
        <v>-1</v>
      </c>
      <c r="E74" s="53">
        <v>-2</v>
      </c>
      <c r="F74" s="53">
        <v>5.4599999999999991</v>
      </c>
      <c r="G74" s="53">
        <v>5.4600000000000009</v>
      </c>
    </row>
    <row r="75" spans="1:16">
      <c r="A75" s="311"/>
      <c r="B75" s="384" t="s">
        <v>321</v>
      </c>
      <c r="C75" s="188">
        <v>-22.617815</v>
      </c>
      <c r="D75" s="53">
        <v>-8.199466000000001</v>
      </c>
      <c r="E75" s="53">
        <v>19.076706000000001</v>
      </c>
      <c r="F75" s="53">
        <v>-5.9881359999999972</v>
      </c>
      <c r="G75" s="53">
        <v>-20.337549000000003</v>
      </c>
    </row>
    <row r="76" spans="1:16">
      <c r="A76" s="311"/>
      <c r="B76" s="390"/>
      <c r="C76" s="391">
        <v>201</v>
      </c>
      <c r="D76" s="392">
        <v>28</v>
      </c>
      <c r="E76" s="392">
        <v>-54</v>
      </c>
      <c r="F76" s="392">
        <v>66</v>
      </c>
      <c r="G76" s="392">
        <v>11</v>
      </c>
      <c r="L76" s="455">
        <f>SUM(C73:C75)-C76</f>
        <v>0.51955799999998931</v>
      </c>
      <c r="M76" s="455">
        <f t="shared" ref="M76:P76" si="9">SUM(D73:D75)-D76</f>
        <v>-0.22114199999999329</v>
      </c>
      <c r="N76" s="455">
        <f t="shared" si="9"/>
        <v>-0.26324800000000437</v>
      </c>
      <c r="O76" s="455">
        <f t="shared" si="9"/>
        <v>0.71597400000000277</v>
      </c>
      <c r="P76" s="455">
        <f t="shared" si="9"/>
        <v>1.5557999999984418E-2</v>
      </c>
    </row>
    <row r="77" spans="1:16" s="318" customFormat="1" ht="5.0999999999999996" customHeight="1">
      <c r="A77" s="311"/>
      <c r="B77" s="313"/>
      <c r="C77" s="328"/>
      <c r="D77" s="337"/>
      <c r="E77" s="337"/>
      <c r="F77" s="337"/>
      <c r="G77" s="337"/>
      <c r="H77" s="48"/>
      <c r="I77" s="332"/>
      <c r="J77" s="333"/>
    </row>
    <row r="78" spans="1:16">
      <c r="A78" s="311"/>
      <c r="B78" s="385" t="s">
        <v>323</v>
      </c>
      <c r="C78" s="189">
        <v>-8029</v>
      </c>
      <c r="D78" s="393">
        <v>-1091</v>
      </c>
      <c r="E78" s="393">
        <v>1157</v>
      </c>
      <c r="F78" s="393">
        <v>1157</v>
      </c>
      <c r="G78" s="393">
        <v>-1919</v>
      </c>
      <c r="L78" s="455">
        <f>C70+C76-C78</f>
        <v>0</v>
      </c>
      <c r="M78" s="455">
        <f t="shared" ref="M78:P78" si="10">D70+D76-D78</f>
        <v>0</v>
      </c>
      <c r="N78" s="455">
        <f t="shared" si="10"/>
        <v>0</v>
      </c>
      <c r="O78" s="455">
        <f t="shared" si="10"/>
        <v>0</v>
      </c>
      <c r="P78" s="455">
        <f t="shared" si="10"/>
        <v>0</v>
      </c>
    </row>
    <row r="79" spans="1:16" s="318" customFormat="1" ht="5.0999999999999996" customHeight="1">
      <c r="A79" s="311"/>
      <c r="B79" s="313"/>
      <c r="C79" s="328"/>
      <c r="D79" s="337"/>
      <c r="E79" s="337"/>
      <c r="F79" s="337"/>
      <c r="G79" s="337"/>
      <c r="H79" s="48"/>
      <c r="I79" s="332"/>
      <c r="J79" s="333"/>
    </row>
    <row r="80" spans="1:16">
      <c r="A80" s="311"/>
      <c r="B80" s="402" t="s">
        <v>324</v>
      </c>
      <c r="C80" s="403">
        <v>-2422</v>
      </c>
      <c r="D80" s="404">
        <v>4770</v>
      </c>
      <c r="E80" s="404">
        <v>7334</v>
      </c>
      <c r="F80" s="404">
        <v>5863</v>
      </c>
      <c r="G80" s="404">
        <v>4796</v>
      </c>
      <c r="L80" s="455">
        <f>C62+C78-C80</f>
        <v>0</v>
      </c>
      <c r="M80" s="455">
        <f t="shared" ref="M80:P80" si="11">D62+D78-D80</f>
        <v>0</v>
      </c>
      <c r="N80" s="455">
        <f t="shared" si="11"/>
        <v>0</v>
      </c>
      <c r="O80" s="455">
        <f t="shared" si="11"/>
        <v>0</v>
      </c>
      <c r="P80" s="455">
        <f t="shared" si="11"/>
        <v>0</v>
      </c>
    </row>
    <row r="81" spans="1:16" s="318" customFormat="1" ht="5.0999999999999996" customHeight="1">
      <c r="A81" s="311"/>
      <c r="B81" s="313"/>
      <c r="C81" s="328"/>
      <c r="D81" s="337"/>
      <c r="E81" s="337"/>
      <c r="F81" s="337"/>
      <c r="G81" s="337"/>
      <c r="H81" s="48"/>
      <c r="I81" s="332"/>
      <c r="J81" s="333"/>
    </row>
    <row r="82" spans="1:16">
      <c r="B82" s="385" t="s">
        <v>251</v>
      </c>
      <c r="C82" s="189">
        <v>5607</v>
      </c>
      <c r="D82" s="393">
        <v>5861</v>
      </c>
      <c r="E82" s="393">
        <v>6177</v>
      </c>
      <c r="F82" s="393">
        <v>4706</v>
      </c>
      <c r="G82" s="393">
        <v>6715</v>
      </c>
      <c r="L82" s="455">
        <f>SUM(C83:C84)-C82</f>
        <v>0</v>
      </c>
      <c r="M82" s="455">
        <f t="shared" ref="M82:P82" si="12">SUM(D83:D84)-D82</f>
        <v>0</v>
      </c>
      <c r="N82" s="455">
        <f t="shared" si="12"/>
        <v>0</v>
      </c>
      <c r="O82" s="455">
        <f t="shared" si="12"/>
        <v>0</v>
      </c>
      <c r="P82" s="455">
        <f t="shared" si="12"/>
        <v>0</v>
      </c>
    </row>
    <row r="83" spans="1:16">
      <c r="A83" s="311"/>
      <c r="B83" s="384" t="s">
        <v>252</v>
      </c>
      <c r="C83" s="188">
        <v>3058</v>
      </c>
      <c r="D83" s="53">
        <v>3430</v>
      </c>
      <c r="E83" s="53">
        <v>3673</v>
      </c>
      <c r="F83" s="53">
        <v>3734</v>
      </c>
      <c r="G83" s="53">
        <v>5037</v>
      </c>
    </row>
    <row r="84" spans="1:16">
      <c r="A84" s="311"/>
      <c r="B84" s="384" t="s">
        <v>253</v>
      </c>
      <c r="C84" s="401">
        <v>2549</v>
      </c>
      <c r="D84" s="53">
        <v>2431</v>
      </c>
      <c r="E84" s="53">
        <v>2504</v>
      </c>
      <c r="F84" s="53">
        <v>972</v>
      </c>
      <c r="G84" s="53">
        <v>1678</v>
      </c>
    </row>
    <row r="85" spans="1:16" s="318" customFormat="1" ht="5.0999999999999996" customHeight="1">
      <c r="A85" s="311"/>
      <c r="B85" s="400"/>
      <c r="C85" s="331"/>
      <c r="D85" s="335"/>
      <c r="E85" s="335"/>
      <c r="F85" s="335"/>
      <c r="G85" s="335"/>
      <c r="H85" s="48"/>
      <c r="I85" s="332"/>
      <c r="J85" s="333"/>
    </row>
    <row r="86" spans="1:16" s="318" customFormat="1" ht="5.0999999999999996" customHeight="1">
      <c r="A86" s="311"/>
      <c r="B86" s="313"/>
      <c r="C86" s="328"/>
      <c r="D86" s="337"/>
      <c r="E86" s="337"/>
      <c r="F86" s="337"/>
      <c r="G86" s="337"/>
      <c r="H86" s="48"/>
      <c r="I86" s="332"/>
      <c r="J86" s="333"/>
    </row>
    <row r="87" spans="1:16">
      <c r="B87" s="385" t="s">
        <v>325</v>
      </c>
      <c r="C87" s="189">
        <v>-8029</v>
      </c>
      <c r="D87" s="393">
        <v>-1091</v>
      </c>
      <c r="E87" s="393">
        <v>1157</v>
      </c>
      <c r="F87" s="393">
        <v>1157</v>
      </c>
      <c r="G87" s="393">
        <v>-1919</v>
      </c>
      <c r="L87" s="455">
        <f>SUM(C88:C89)-C87</f>
        <v>0</v>
      </c>
      <c r="M87" s="455">
        <f t="shared" ref="M87" si="13">SUM(D88:D89)-D87</f>
        <v>0</v>
      </c>
      <c r="N87" s="455">
        <f t="shared" ref="N87" si="14">SUM(E88:E89)-E87</f>
        <v>0</v>
      </c>
      <c r="O87" s="455">
        <f t="shared" ref="O87" si="15">SUM(F88:F89)-F87</f>
        <v>0</v>
      </c>
      <c r="P87" s="455">
        <f t="shared" ref="P87" si="16">SUM(G88:G89)-G87</f>
        <v>0</v>
      </c>
    </row>
    <row r="88" spans="1:16">
      <c r="A88" s="311"/>
      <c r="B88" s="384" t="s">
        <v>252</v>
      </c>
      <c r="C88" s="188">
        <v>-8025</v>
      </c>
      <c r="D88" s="53">
        <v>-846</v>
      </c>
      <c r="E88" s="53">
        <v>1176</v>
      </c>
      <c r="F88" s="53">
        <v>361</v>
      </c>
      <c r="G88" s="53">
        <v>-1762</v>
      </c>
    </row>
    <row r="89" spans="1:16">
      <c r="A89" s="311"/>
      <c r="B89" s="384" t="s">
        <v>253</v>
      </c>
      <c r="C89" s="401">
        <v>-4</v>
      </c>
      <c r="D89" s="53">
        <v>-245</v>
      </c>
      <c r="E89" s="53">
        <v>-19</v>
      </c>
      <c r="F89" s="53">
        <v>796</v>
      </c>
      <c r="G89" s="53">
        <v>-157</v>
      </c>
    </row>
    <row r="90" spans="1:16" s="318" customFormat="1" ht="5.0999999999999996" customHeight="1">
      <c r="A90" s="311"/>
      <c r="B90" s="400"/>
      <c r="C90" s="331"/>
      <c r="D90" s="335"/>
      <c r="E90" s="335"/>
      <c r="F90" s="335"/>
      <c r="G90" s="335"/>
      <c r="H90" s="48"/>
      <c r="I90" s="332"/>
      <c r="J90" s="333"/>
    </row>
    <row r="91" spans="1:16" s="318" customFormat="1" ht="5.0999999999999996" customHeight="1">
      <c r="A91" s="311"/>
      <c r="B91" s="405"/>
      <c r="C91" s="331"/>
      <c r="D91" s="53"/>
      <c r="E91" s="53"/>
      <c r="F91" s="53"/>
      <c r="G91" s="53"/>
      <c r="H91" s="48"/>
      <c r="I91" s="332"/>
      <c r="J91" s="406"/>
    </row>
    <row r="92" spans="1:16" s="318" customFormat="1" ht="22.5">
      <c r="A92" s="311"/>
      <c r="B92" s="407" t="s">
        <v>326</v>
      </c>
      <c r="C92" s="189">
        <v>-2422</v>
      </c>
      <c r="D92" s="393">
        <v>4770</v>
      </c>
      <c r="E92" s="393">
        <v>7334</v>
      </c>
      <c r="F92" s="393">
        <v>5863</v>
      </c>
      <c r="G92" s="393">
        <v>4796</v>
      </c>
      <c r="H92" s="48"/>
      <c r="I92" s="332"/>
      <c r="J92" s="406"/>
      <c r="L92" s="455">
        <f>SUM(C93:C94)-C92</f>
        <v>0</v>
      </c>
      <c r="M92" s="455">
        <f t="shared" ref="M92" si="17">SUM(D93:D94)-D92</f>
        <v>0</v>
      </c>
      <c r="N92" s="455">
        <f t="shared" ref="N92" si="18">SUM(E93:E94)-E92</f>
        <v>0</v>
      </c>
      <c r="O92" s="455">
        <f t="shared" ref="O92" si="19">SUM(F93:F94)-F92</f>
        <v>0</v>
      </c>
      <c r="P92" s="455">
        <f t="shared" ref="P92" si="20">SUM(G93:G94)-G92</f>
        <v>0</v>
      </c>
    </row>
    <row r="93" spans="1:16" s="318" customFormat="1">
      <c r="A93" s="311"/>
      <c r="B93" s="384" t="s">
        <v>252</v>
      </c>
      <c r="C93" s="188">
        <v>-4967</v>
      </c>
      <c r="D93" s="53">
        <v>2584</v>
      </c>
      <c r="E93" s="53">
        <v>4849</v>
      </c>
      <c r="F93" s="53">
        <v>4095</v>
      </c>
      <c r="G93" s="53">
        <v>3275</v>
      </c>
      <c r="H93" s="48"/>
      <c r="I93" s="332"/>
      <c r="J93" s="406"/>
    </row>
    <row r="94" spans="1:16" s="318" customFormat="1">
      <c r="A94" s="311"/>
      <c r="B94" s="384" t="s">
        <v>253</v>
      </c>
      <c r="C94" s="401">
        <v>2545</v>
      </c>
      <c r="D94" s="53">
        <v>2186</v>
      </c>
      <c r="E94" s="53">
        <v>2485</v>
      </c>
      <c r="F94" s="53">
        <v>1768</v>
      </c>
      <c r="G94" s="53">
        <v>1521</v>
      </c>
      <c r="H94" s="48"/>
      <c r="I94" s="332"/>
      <c r="J94" s="406"/>
    </row>
    <row r="95" spans="1:16" ht="5.0999999999999996" customHeight="1">
      <c r="B95" s="394"/>
      <c r="C95" s="395"/>
      <c r="D95" s="396"/>
      <c r="E95" s="396"/>
      <c r="F95" s="396"/>
      <c r="G95" s="396"/>
    </row>
    <row r="96" spans="1:16" ht="5.0999999999999996" customHeight="1">
      <c r="B96" s="408"/>
      <c r="C96" s="395"/>
      <c r="D96" s="53"/>
      <c r="E96" s="53"/>
      <c r="F96" s="53"/>
    </row>
    <row r="97" spans="2:7">
      <c r="B97" s="380" t="s">
        <v>327</v>
      </c>
      <c r="C97" s="409"/>
      <c r="D97" s="410"/>
      <c r="E97" s="410"/>
      <c r="F97" s="410"/>
      <c r="G97" s="410"/>
    </row>
    <row r="98" spans="2:7">
      <c r="B98" s="450" t="s">
        <v>254</v>
      </c>
      <c r="C98" s="452">
        <v>0.76522080009005378</v>
      </c>
      <c r="D98" s="453">
        <v>0.85832313109190339</v>
      </c>
      <c r="E98" s="453">
        <v>0.9191504404270926</v>
      </c>
      <c r="F98" s="453">
        <v>0.93431863147196381</v>
      </c>
      <c r="G98" s="453">
        <v>1.2603747460466135</v>
      </c>
    </row>
    <row r="99" spans="2:7">
      <c r="B99" s="451" t="s">
        <v>255</v>
      </c>
      <c r="C99" s="452">
        <v>0.76479277890203878</v>
      </c>
      <c r="D99" s="454">
        <v>0.85813537024852438</v>
      </c>
      <c r="E99" s="454">
        <v>0.91879521030801548</v>
      </c>
      <c r="F99" s="454">
        <v>0.93365430120443449</v>
      </c>
      <c r="G99" s="454">
        <v>1.2599453748537588</v>
      </c>
    </row>
  </sheetData>
  <mergeCells count="8">
    <mergeCell ref="B60:B61"/>
    <mergeCell ref="B7:B9"/>
    <mergeCell ref="C8:C9"/>
    <mergeCell ref="C7:G7"/>
    <mergeCell ref="E8:E9"/>
    <mergeCell ref="D8:D9"/>
    <mergeCell ref="F8:F9"/>
    <mergeCell ref="G8:G9"/>
  </mergeCells>
  <hyperlinks>
    <hyperlink ref="A1" location="Cover!E6" display="INDEX"/>
  </hyperlinks>
  <pageMargins left="0.23" right="0" top="1" bottom="1" header="0.5" footer="0.5"/>
  <pageSetup paperSize="9" scale="79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showGridLines="0" view="pageBreakPreview" zoomScaleNormal="100" zoomScaleSheetLayoutView="100" workbookViewId="0"/>
  </sheetViews>
  <sheetFormatPr defaultRowHeight="11.25"/>
  <cols>
    <col min="1" max="1" width="9.140625" style="48"/>
    <col min="2" max="2" width="41.140625" style="51" customWidth="1"/>
    <col min="3" max="5" width="8.7109375" style="51" customWidth="1"/>
    <col min="6" max="7" width="8.7109375" style="56" customWidth="1"/>
    <col min="8" max="8" width="2" style="48" customWidth="1"/>
    <col min="9" max="16384" width="9.140625" style="48"/>
  </cols>
  <sheetData>
    <row r="1" spans="1:13">
      <c r="A1" s="307" t="s">
        <v>13</v>
      </c>
      <c r="B1" s="47" t="s">
        <v>41</v>
      </c>
      <c r="C1" s="47"/>
      <c r="D1" s="47"/>
      <c r="E1" s="47"/>
    </row>
    <row r="3" spans="1:13">
      <c r="A3" s="303">
        <v>2</v>
      </c>
      <c r="B3" s="47" t="s">
        <v>233</v>
      </c>
      <c r="C3" s="47"/>
      <c r="D3" s="47"/>
      <c r="E3" s="47"/>
    </row>
    <row r="4" spans="1:13">
      <c r="B4" s="47"/>
      <c r="C4" s="47"/>
      <c r="D4" s="47"/>
      <c r="E4" s="47"/>
    </row>
    <row r="5" spans="1:13" ht="10.5" customHeight="1">
      <c r="B5" s="50"/>
      <c r="C5" s="50"/>
      <c r="D5" s="50"/>
      <c r="E5" s="50"/>
    </row>
    <row r="6" spans="1:13" ht="12.75" customHeight="1">
      <c r="B6" s="50"/>
      <c r="C6" s="50"/>
      <c r="D6" s="50"/>
      <c r="E6" s="50"/>
      <c r="F6" s="52"/>
      <c r="G6" s="52" t="s">
        <v>240</v>
      </c>
    </row>
    <row r="7" spans="1:13" ht="12" customHeight="1">
      <c r="A7" s="312"/>
      <c r="B7" s="466" t="s">
        <v>0</v>
      </c>
      <c r="C7" s="57" t="s">
        <v>3</v>
      </c>
      <c r="D7" s="57" t="s">
        <v>3</v>
      </c>
      <c r="E7" s="57" t="s">
        <v>3</v>
      </c>
      <c r="F7" s="57" t="s">
        <v>3</v>
      </c>
      <c r="G7" s="57" t="s">
        <v>3</v>
      </c>
    </row>
    <row r="8" spans="1:13" ht="12" customHeight="1">
      <c r="A8" s="312"/>
      <c r="B8" s="467"/>
      <c r="C8" s="104">
        <f>'Trends file-1'!C8</f>
        <v>43100</v>
      </c>
      <c r="D8" s="104">
        <f>'Trends file-1'!D8</f>
        <v>43008</v>
      </c>
      <c r="E8" s="104">
        <f>'Trends file-1'!E8</f>
        <v>42916</v>
      </c>
      <c r="F8" s="104">
        <f>'Trends file-1'!F8</f>
        <v>42825</v>
      </c>
      <c r="G8" s="104">
        <f>'Trends file-1'!G8</f>
        <v>42735</v>
      </c>
    </row>
    <row r="9" spans="1:13">
      <c r="A9" s="312"/>
      <c r="B9" s="58" t="s">
        <v>42</v>
      </c>
      <c r="C9" s="354"/>
      <c r="D9" s="61"/>
      <c r="E9" s="355"/>
      <c r="F9" s="61"/>
      <c r="G9" s="355"/>
    </row>
    <row r="10" spans="1:13" ht="5.0999999999999996" customHeight="1">
      <c r="A10" s="312"/>
      <c r="B10" s="59"/>
      <c r="C10" s="354"/>
      <c r="D10" s="61"/>
      <c r="E10" s="355"/>
      <c r="F10" s="61"/>
      <c r="G10" s="355"/>
    </row>
    <row r="11" spans="1:13">
      <c r="A11" s="312"/>
      <c r="B11" s="59" t="s">
        <v>196</v>
      </c>
      <c r="C11" s="354"/>
      <c r="D11" s="61"/>
      <c r="E11" s="355"/>
      <c r="F11" s="61"/>
      <c r="G11" s="355"/>
    </row>
    <row r="12" spans="1:13">
      <c r="A12" s="312"/>
      <c r="B12" s="348" t="s">
        <v>197</v>
      </c>
      <c r="C12" s="356">
        <v>647645</v>
      </c>
      <c r="D12" s="357">
        <v>625541</v>
      </c>
      <c r="E12" s="358">
        <v>619637</v>
      </c>
      <c r="F12" s="357">
        <v>620088</v>
      </c>
      <c r="G12" s="358">
        <v>600057</v>
      </c>
      <c r="J12" s="98"/>
      <c r="K12" s="98"/>
      <c r="L12" s="98"/>
      <c r="M12" s="98"/>
    </row>
    <row r="13" spans="1:13">
      <c r="A13" s="312"/>
      <c r="B13" s="348" t="s">
        <v>198</v>
      </c>
      <c r="C13" s="356">
        <v>77753</v>
      </c>
      <c r="D13" s="357">
        <v>86317</v>
      </c>
      <c r="E13" s="358">
        <v>54293</v>
      </c>
      <c r="F13" s="357">
        <v>23942</v>
      </c>
      <c r="G13" s="358">
        <v>49904</v>
      </c>
      <c r="J13" s="98"/>
      <c r="K13" s="98"/>
      <c r="L13" s="98"/>
      <c r="M13" s="98"/>
    </row>
    <row r="14" spans="1:13">
      <c r="A14" s="312"/>
      <c r="B14" s="348" t="s">
        <v>199</v>
      </c>
      <c r="C14" s="356">
        <v>326351</v>
      </c>
      <c r="D14" s="357">
        <v>346458</v>
      </c>
      <c r="E14" s="358">
        <v>341595</v>
      </c>
      <c r="F14" s="357">
        <v>338082</v>
      </c>
      <c r="G14" s="358">
        <v>352545</v>
      </c>
      <c r="J14" s="98"/>
      <c r="K14" s="98"/>
      <c r="L14" s="98"/>
      <c r="M14" s="98"/>
    </row>
    <row r="15" spans="1:13">
      <c r="A15" s="312"/>
      <c r="B15" s="348" t="s">
        <v>256</v>
      </c>
      <c r="C15" s="356">
        <v>823731</v>
      </c>
      <c r="D15" s="357">
        <v>811741</v>
      </c>
      <c r="E15" s="358">
        <v>822778</v>
      </c>
      <c r="F15" s="357">
        <v>824181</v>
      </c>
      <c r="G15" s="358">
        <v>816319</v>
      </c>
      <c r="J15" s="98"/>
      <c r="K15" s="98"/>
      <c r="L15" s="98"/>
      <c r="M15" s="98"/>
    </row>
    <row r="16" spans="1:13" s="56" customFormat="1">
      <c r="A16" s="312"/>
      <c r="B16" s="348" t="s">
        <v>200</v>
      </c>
      <c r="C16" s="356">
        <v>67368</v>
      </c>
      <c r="D16" s="357">
        <v>92375</v>
      </c>
      <c r="E16" s="358">
        <v>74239</v>
      </c>
      <c r="F16" s="357">
        <v>84443</v>
      </c>
      <c r="G16" s="358">
        <v>105098</v>
      </c>
      <c r="J16" s="98"/>
      <c r="K16" s="98"/>
      <c r="L16" s="98"/>
      <c r="M16" s="98"/>
    </row>
    <row r="17" spans="1:14" s="56" customFormat="1">
      <c r="A17" s="312"/>
      <c r="B17" s="348" t="s">
        <v>201</v>
      </c>
      <c r="C17" s="356">
        <v>84598</v>
      </c>
      <c r="D17" s="357">
        <v>75819</v>
      </c>
      <c r="E17" s="358">
        <v>72599</v>
      </c>
      <c r="F17" s="357">
        <v>82277</v>
      </c>
      <c r="G17" s="358">
        <v>80453</v>
      </c>
      <c r="J17" s="98"/>
      <c r="K17" s="98"/>
      <c r="L17" s="98"/>
      <c r="M17" s="98"/>
    </row>
    <row r="18" spans="1:14" s="56" customFormat="1">
      <c r="A18" s="312"/>
      <c r="B18" s="349" t="s">
        <v>202</v>
      </c>
      <c r="C18" s="356"/>
      <c r="D18" s="357"/>
      <c r="E18" s="358"/>
      <c r="F18" s="357"/>
      <c r="G18" s="358"/>
      <c r="J18" s="98"/>
      <c r="K18" s="98"/>
      <c r="L18" s="98"/>
      <c r="M18" s="98"/>
    </row>
    <row r="19" spans="1:14" s="56" customFormat="1">
      <c r="A19" s="312"/>
      <c r="B19" s="350" t="s">
        <v>203</v>
      </c>
      <c r="C19" s="356">
        <v>35941.343400440004</v>
      </c>
      <c r="D19" s="357">
        <v>37783.533579556002</v>
      </c>
      <c r="E19" s="358">
        <v>38008.413188981001</v>
      </c>
      <c r="F19" s="357">
        <v>44186.822863301</v>
      </c>
      <c r="G19" s="358">
        <v>59571.646147862994</v>
      </c>
      <c r="J19" s="98"/>
      <c r="K19" s="98"/>
      <c r="L19" s="98"/>
      <c r="M19" s="98"/>
    </row>
    <row r="20" spans="1:14" s="59" customFormat="1">
      <c r="A20" s="312"/>
      <c r="B20" s="348" t="s">
        <v>257</v>
      </c>
      <c r="C20" s="356">
        <v>8351</v>
      </c>
      <c r="D20" s="357">
        <v>9148</v>
      </c>
      <c r="E20" s="358">
        <v>5427</v>
      </c>
      <c r="F20" s="357">
        <v>4732</v>
      </c>
      <c r="G20" s="358">
        <v>5397</v>
      </c>
      <c r="J20" s="98"/>
      <c r="K20" s="98"/>
      <c r="L20" s="98"/>
      <c r="M20" s="98"/>
    </row>
    <row r="21" spans="1:14" s="56" customFormat="1" hidden="1">
      <c r="A21" s="312"/>
      <c r="B21" s="348" t="s">
        <v>204</v>
      </c>
      <c r="C21" s="356">
        <v>0</v>
      </c>
      <c r="D21" s="357">
        <v>0</v>
      </c>
      <c r="E21" s="358">
        <v>0</v>
      </c>
      <c r="F21" s="357">
        <v>0</v>
      </c>
      <c r="G21" s="358">
        <v>0</v>
      </c>
      <c r="J21" s="98"/>
      <c r="K21" s="98"/>
      <c r="L21" s="98"/>
      <c r="M21" s="98"/>
    </row>
    <row r="22" spans="1:14" s="56" customFormat="1">
      <c r="A22" s="312"/>
      <c r="B22" s="348" t="s">
        <v>328</v>
      </c>
      <c r="C22" s="356">
        <v>9554.6714292970009</v>
      </c>
      <c r="D22" s="357">
        <v>9230.8004847329994</v>
      </c>
      <c r="E22" s="358">
        <v>9015.2317978259998</v>
      </c>
      <c r="F22" s="357">
        <v>9630.1450890970009</v>
      </c>
      <c r="G22" s="358">
        <v>9109.1901021480007</v>
      </c>
      <c r="J22" s="98"/>
      <c r="K22" s="98"/>
      <c r="L22" s="98"/>
      <c r="M22" s="98"/>
    </row>
    <row r="23" spans="1:14" s="56" customFormat="1">
      <c r="A23" s="312"/>
      <c r="B23" s="348" t="s">
        <v>206</v>
      </c>
      <c r="C23" s="356">
        <v>6813</v>
      </c>
      <c r="D23" s="357">
        <v>15673</v>
      </c>
      <c r="E23" s="358">
        <v>15165</v>
      </c>
      <c r="F23" s="357">
        <v>16653</v>
      </c>
      <c r="G23" s="358">
        <v>16766</v>
      </c>
      <c r="J23" s="98"/>
      <c r="K23" s="98"/>
      <c r="L23" s="98"/>
      <c r="M23" s="98"/>
    </row>
    <row r="24" spans="1:14" s="56" customFormat="1">
      <c r="A24" s="312"/>
      <c r="B24" s="348" t="s">
        <v>343</v>
      </c>
      <c r="C24" s="356">
        <v>21218.210903476989</v>
      </c>
      <c r="D24" s="357">
        <v>21141.433820989987</v>
      </c>
      <c r="E24" s="358">
        <v>18550.732261240009</v>
      </c>
      <c r="F24" s="357">
        <v>21454.337099479992</v>
      </c>
      <c r="G24" s="358">
        <v>7341.8956659340001</v>
      </c>
      <c r="J24" s="98"/>
      <c r="K24" s="98"/>
      <c r="L24" s="98"/>
      <c r="M24" s="98"/>
    </row>
    <row r="25" spans="1:14" s="56" customFormat="1">
      <c r="A25" s="312"/>
      <c r="B25" s="348" t="s">
        <v>208</v>
      </c>
      <c r="C25" s="356">
        <v>25603</v>
      </c>
      <c r="D25" s="357">
        <v>25589</v>
      </c>
      <c r="E25" s="358">
        <v>24590</v>
      </c>
      <c r="F25" s="357">
        <v>26262</v>
      </c>
      <c r="G25" s="358">
        <v>37409</v>
      </c>
      <c r="J25" s="98"/>
      <c r="K25" s="98"/>
      <c r="L25" s="98"/>
      <c r="M25" s="98"/>
    </row>
    <row r="26" spans="1:14" s="56" customFormat="1">
      <c r="A26" s="312"/>
      <c r="B26" s="348" t="s">
        <v>207</v>
      </c>
      <c r="C26" s="356">
        <v>35516.970085688998</v>
      </c>
      <c r="D26" s="357">
        <v>35796.351126522997</v>
      </c>
      <c r="E26" s="358">
        <v>33697.046627678996</v>
      </c>
      <c r="F26" s="357">
        <v>49875.010441724</v>
      </c>
      <c r="G26" s="358">
        <v>49558.914671174003</v>
      </c>
      <c r="J26" s="98"/>
      <c r="K26" s="98"/>
      <c r="L26" s="98"/>
      <c r="M26" s="98"/>
    </row>
    <row r="27" spans="1:14" s="56" customFormat="1">
      <c r="A27" s="312"/>
      <c r="B27" s="61"/>
      <c r="C27" s="362">
        <v>2170444.1958189029</v>
      </c>
      <c r="D27" s="363">
        <v>2192613.1190118021</v>
      </c>
      <c r="E27" s="364">
        <v>2129594.4238757258</v>
      </c>
      <c r="F27" s="363">
        <v>2145806.3154936023</v>
      </c>
      <c r="G27" s="364">
        <v>2189529.646587119</v>
      </c>
      <c r="J27" s="98">
        <f>SUM(C12:C25)-C27</f>
        <v>-35516.970085688867</v>
      </c>
      <c r="K27" s="98">
        <f t="shared" ref="K27:N27" si="0">SUM(D12:D25)-D27</f>
        <v>-35796.351126523223</v>
      </c>
      <c r="L27" s="98">
        <f t="shared" si="0"/>
        <v>-33697.046627678908</v>
      </c>
      <c r="M27" s="98">
        <f t="shared" si="0"/>
        <v>-49875.010441724211</v>
      </c>
      <c r="N27" s="98">
        <f t="shared" si="0"/>
        <v>-49558.914671173785</v>
      </c>
    </row>
    <row r="28" spans="1:14" ht="5.0999999999999996" customHeight="1">
      <c r="A28" s="312"/>
      <c r="B28" s="59"/>
      <c r="C28" s="356"/>
      <c r="D28" s="357"/>
      <c r="E28" s="358"/>
      <c r="F28" s="357"/>
      <c r="G28" s="358"/>
    </row>
    <row r="29" spans="1:14" s="56" customFormat="1">
      <c r="A29" s="312"/>
      <c r="B29" s="60" t="s">
        <v>209</v>
      </c>
      <c r="C29" s="356"/>
      <c r="D29" s="357"/>
      <c r="E29" s="358"/>
      <c r="F29" s="357"/>
      <c r="G29" s="358"/>
      <c r="J29" s="98"/>
      <c r="K29" s="98"/>
      <c r="L29" s="98"/>
      <c r="M29" s="98"/>
    </row>
    <row r="30" spans="1:14" s="56" customFormat="1">
      <c r="A30" s="312"/>
      <c r="B30" s="348" t="s">
        <v>210</v>
      </c>
      <c r="C30" s="356">
        <v>644.85388942200007</v>
      </c>
      <c r="D30" s="357">
        <v>544.34898602099997</v>
      </c>
      <c r="E30" s="358">
        <v>807.215077866</v>
      </c>
      <c r="F30" s="357">
        <v>488.4957471670001</v>
      </c>
      <c r="G30" s="358">
        <v>1288</v>
      </c>
      <c r="J30" s="98"/>
      <c r="K30" s="98"/>
      <c r="L30" s="98"/>
      <c r="M30" s="98"/>
    </row>
    <row r="31" spans="1:14" s="56" customFormat="1">
      <c r="A31" s="312"/>
      <c r="B31" s="351" t="s">
        <v>202</v>
      </c>
      <c r="C31" s="356"/>
      <c r="D31" s="357"/>
      <c r="E31" s="358"/>
      <c r="F31" s="357"/>
      <c r="G31" s="358"/>
      <c r="J31" s="98"/>
      <c r="K31" s="98"/>
      <c r="L31" s="98"/>
      <c r="M31" s="98"/>
    </row>
    <row r="32" spans="1:14" s="56" customFormat="1">
      <c r="A32" s="312"/>
      <c r="B32" s="350" t="s">
        <v>203</v>
      </c>
      <c r="C32" s="356">
        <v>35184.960179613998</v>
      </c>
      <c r="D32" s="357">
        <v>18798.505657999998</v>
      </c>
      <c r="E32" s="358">
        <v>25996.924931000001</v>
      </c>
      <c r="F32" s="357">
        <v>16922.573253999999</v>
      </c>
      <c r="G32" s="358">
        <v>20109</v>
      </c>
      <c r="J32" s="98"/>
      <c r="K32" s="98"/>
      <c r="L32" s="98"/>
      <c r="M32" s="98"/>
    </row>
    <row r="33" spans="1:14" s="59" customFormat="1">
      <c r="A33" s="312"/>
      <c r="B33" s="350" t="s">
        <v>257</v>
      </c>
      <c r="C33" s="356">
        <v>698</v>
      </c>
      <c r="D33" s="357">
        <v>2927</v>
      </c>
      <c r="E33" s="358">
        <v>4853</v>
      </c>
      <c r="F33" s="357">
        <v>2060</v>
      </c>
      <c r="G33" s="358">
        <v>1352</v>
      </c>
      <c r="J33" s="98"/>
      <c r="K33" s="98"/>
      <c r="L33" s="98"/>
      <c r="M33" s="98"/>
    </row>
    <row r="34" spans="1:14" s="59" customFormat="1">
      <c r="A34" s="312"/>
      <c r="B34" s="350" t="s">
        <v>204</v>
      </c>
      <c r="C34" s="356">
        <v>54784.754662270992</v>
      </c>
      <c r="D34" s="357">
        <v>48988.659166704005</v>
      </c>
      <c r="E34" s="358">
        <v>48988.563850735023</v>
      </c>
      <c r="F34" s="357">
        <v>49838.001173352997</v>
      </c>
      <c r="G34" s="358">
        <v>51359.607400348017</v>
      </c>
      <c r="J34" s="98"/>
      <c r="K34" s="98"/>
      <c r="L34" s="98"/>
      <c r="M34" s="98"/>
    </row>
    <row r="35" spans="1:14" s="59" customFormat="1">
      <c r="A35" s="312"/>
      <c r="B35" s="350" t="s">
        <v>211</v>
      </c>
      <c r="C35" s="356">
        <v>18293</v>
      </c>
      <c r="D35" s="357">
        <v>16419</v>
      </c>
      <c r="E35" s="358">
        <v>16514</v>
      </c>
      <c r="F35" s="357">
        <v>12817</v>
      </c>
      <c r="G35" s="358">
        <v>13165</v>
      </c>
      <c r="J35" s="98"/>
      <c r="K35" s="98"/>
      <c r="L35" s="98"/>
      <c r="M35" s="98"/>
    </row>
    <row r="36" spans="1:14" s="56" customFormat="1">
      <c r="A36" s="312"/>
      <c r="B36" s="411" t="s">
        <v>258</v>
      </c>
      <c r="C36" s="356">
        <v>2078</v>
      </c>
      <c r="D36" s="357">
        <v>2764</v>
      </c>
      <c r="E36" s="358">
        <v>3639</v>
      </c>
      <c r="F36" s="357">
        <v>3360</v>
      </c>
      <c r="G36" s="358">
        <v>1679</v>
      </c>
      <c r="J36" s="98"/>
      <c r="K36" s="98"/>
      <c r="L36" s="98"/>
      <c r="M36" s="98"/>
    </row>
    <row r="37" spans="1:14" s="55" customFormat="1" hidden="1">
      <c r="A37" s="312"/>
      <c r="B37" s="350" t="s">
        <v>205</v>
      </c>
      <c r="C37" s="356">
        <v>0</v>
      </c>
      <c r="D37" s="359">
        <v>0</v>
      </c>
      <c r="E37" s="360">
        <v>0</v>
      </c>
      <c r="F37" s="359">
        <v>0</v>
      </c>
      <c r="G37" s="360">
        <v>0</v>
      </c>
      <c r="J37" s="98"/>
      <c r="K37" s="98"/>
      <c r="L37" s="98"/>
      <c r="M37" s="98"/>
    </row>
    <row r="38" spans="1:14" hidden="1" collapsed="1">
      <c r="A38" s="312"/>
      <c r="B38" s="350" t="s">
        <v>212</v>
      </c>
      <c r="C38" s="356">
        <v>0</v>
      </c>
      <c r="D38" s="357">
        <v>0</v>
      </c>
      <c r="E38" s="358">
        <v>0</v>
      </c>
      <c r="F38" s="357">
        <v>0</v>
      </c>
      <c r="G38" s="358">
        <v>0</v>
      </c>
      <c r="J38" s="98"/>
      <c r="K38" s="98"/>
      <c r="L38" s="98"/>
      <c r="M38" s="98"/>
    </row>
    <row r="39" spans="1:14">
      <c r="A39" s="312"/>
      <c r="B39" s="350" t="s">
        <v>213</v>
      </c>
      <c r="C39" s="356">
        <v>41295</v>
      </c>
      <c r="D39" s="357">
        <v>39845</v>
      </c>
      <c r="E39" s="358">
        <v>29922</v>
      </c>
      <c r="F39" s="357">
        <v>52105</v>
      </c>
      <c r="G39" s="358">
        <v>30635</v>
      </c>
      <c r="J39" s="98"/>
      <c r="K39" s="98"/>
      <c r="L39" s="98"/>
      <c r="M39" s="98"/>
    </row>
    <row r="40" spans="1:14" hidden="1">
      <c r="A40" s="312"/>
      <c r="B40" s="348" t="s">
        <v>215</v>
      </c>
      <c r="C40" s="356">
        <v>0</v>
      </c>
      <c r="D40" s="357">
        <v>0</v>
      </c>
      <c r="E40" s="358">
        <v>0</v>
      </c>
      <c r="F40" s="357">
        <v>0</v>
      </c>
      <c r="G40" s="358">
        <v>0</v>
      </c>
      <c r="J40" s="98"/>
      <c r="K40" s="98"/>
      <c r="L40" s="98"/>
      <c r="M40" s="98"/>
    </row>
    <row r="41" spans="1:14">
      <c r="A41" s="312"/>
      <c r="B41" s="348" t="s">
        <v>214</v>
      </c>
      <c r="C41" s="356">
        <v>103662</v>
      </c>
      <c r="D41" s="357">
        <v>96044</v>
      </c>
      <c r="E41" s="358">
        <v>68956</v>
      </c>
      <c r="F41" s="357">
        <v>44105</v>
      </c>
      <c r="G41" s="358">
        <v>51732</v>
      </c>
      <c r="J41" s="98"/>
      <c r="K41" s="98"/>
      <c r="L41" s="98"/>
      <c r="M41" s="98"/>
    </row>
    <row r="42" spans="1:14">
      <c r="A42" s="312"/>
      <c r="B42" s="348" t="s">
        <v>259</v>
      </c>
      <c r="C42" s="356">
        <v>0</v>
      </c>
      <c r="D42" s="357">
        <v>0</v>
      </c>
      <c r="E42" s="358">
        <v>0</v>
      </c>
      <c r="F42" s="357">
        <v>0</v>
      </c>
      <c r="G42" s="358">
        <v>2914</v>
      </c>
      <c r="J42" s="98"/>
      <c r="K42" s="98"/>
      <c r="L42" s="98"/>
      <c r="M42" s="98"/>
    </row>
    <row r="43" spans="1:14" hidden="1">
      <c r="A43" s="312"/>
      <c r="B43" s="56"/>
      <c r="C43" s="356">
        <v>0</v>
      </c>
      <c r="D43" s="357">
        <v>0</v>
      </c>
      <c r="E43" s="358">
        <v>0</v>
      </c>
      <c r="F43" s="357">
        <v>0</v>
      </c>
      <c r="G43" s="358">
        <v>0</v>
      </c>
      <c r="J43" s="98"/>
      <c r="K43" s="98"/>
      <c r="L43" s="98"/>
      <c r="M43" s="98"/>
    </row>
    <row r="44" spans="1:14" hidden="1">
      <c r="A44" s="312"/>
      <c r="B44" s="61"/>
      <c r="C44" s="356">
        <v>0</v>
      </c>
      <c r="D44" s="357">
        <v>0</v>
      </c>
      <c r="E44" s="358">
        <v>0</v>
      </c>
      <c r="F44" s="357">
        <v>0</v>
      </c>
      <c r="G44" s="358">
        <v>0</v>
      </c>
      <c r="J44" s="98"/>
      <c r="K44" s="98"/>
      <c r="L44" s="98"/>
      <c r="M44" s="98"/>
    </row>
    <row r="45" spans="1:14" hidden="1" collapsed="1">
      <c r="A45" s="312"/>
      <c r="B45" s="56"/>
      <c r="C45" s="356">
        <v>0</v>
      </c>
      <c r="D45" s="357">
        <v>0</v>
      </c>
      <c r="E45" s="358">
        <v>0</v>
      </c>
      <c r="F45" s="357">
        <v>0</v>
      </c>
      <c r="G45" s="358">
        <v>2914</v>
      </c>
      <c r="J45" s="98"/>
      <c r="K45" s="98"/>
      <c r="L45" s="98"/>
      <c r="M45" s="98"/>
    </row>
    <row r="46" spans="1:14" collapsed="1">
      <c r="A46" s="312"/>
      <c r="B46" s="60"/>
      <c r="C46" s="362">
        <v>256640.56873130699</v>
      </c>
      <c r="D46" s="363">
        <v>226330.51381072501</v>
      </c>
      <c r="E46" s="364">
        <v>199676.70385960102</v>
      </c>
      <c r="F46" s="363">
        <v>181696.07017451999</v>
      </c>
      <c r="G46" s="364">
        <v>174233.607400348</v>
      </c>
      <c r="J46" s="98">
        <f>SUM(C30:C42)-C46</f>
        <v>0</v>
      </c>
      <c r="K46" s="98">
        <f t="shared" ref="K46:N46" si="1">SUM(D30:D42)-D46</f>
        <v>0</v>
      </c>
      <c r="L46" s="98">
        <f t="shared" si="1"/>
        <v>0</v>
      </c>
      <c r="M46" s="98">
        <f t="shared" si="1"/>
        <v>0</v>
      </c>
      <c r="N46" s="98">
        <f t="shared" si="1"/>
        <v>0</v>
      </c>
    </row>
    <row r="47" spans="1:14" ht="5.0999999999999996" customHeight="1">
      <c r="A47" s="312"/>
      <c r="B47" s="59"/>
      <c r="C47" s="356"/>
      <c r="D47" s="357"/>
      <c r="E47" s="358"/>
      <c r="F47" s="357"/>
      <c r="G47" s="358"/>
    </row>
    <row r="48" spans="1:14" hidden="1">
      <c r="A48" s="312"/>
      <c r="B48" s="60"/>
      <c r="C48" s="356"/>
      <c r="D48" s="357"/>
      <c r="E48" s="358"/>
      <c r="F48" s="357"/>
      <c r="G48" s="358"/>
      <c r="J48" s="98"/>
      <c r="K48" s="98"/>
      <c r="L48" s="98"/>
      <c r="M48" s="98"/>
    </row>
    <row r="49" spans="1:14" ht="12" collapsed="1" thickBot="1">
      <c r="A49" s="312"/>
      <c r="B49" s="59" t="s">
        <v>280</v>
      </c>
      <c r="C49" s="366">
        <v>2427084.76455021</v>
      </c>
      <c r="D49" s="367">
        <v>2418943.6328225271</v>
      </c>
      <c r="E49" s="368">
        <v>2329271.127735327</v>
      </c>
      <c r="F49" s="367">
        <v>2327502.3856681222</v>
      </c>
      <c r="G49" s="368">
        <v>2363763.2539874669</v>
      </c>
      <c r="J49" s="98">
        <f>C27+C46-C49</f>
        <v>0</v>
      </c>
      <c r="K49" s="98">
        <f t="shared" ref="K49:N49" si="2">D27+D46-D49</f>
        <v>0</v>
      </c>
      <c r="L49" s="98">
        <f t="shared" si="2"/>
        <v>0</v>
      </c>
      <c r="M49" s="98">
        <f t="shared" si="2"/>
        <v>0</v>
      </c>
      <c r="N49" s="98">
        <f t="shared" si="2"/>
        <v>0</v>
      </c>
    </row>
    <row r="50" spans="1:14" ht="5.0999999999999996" customHeight="1" thickTop="1">
      <c r="A50" s="312"/>
      <c r="B50" s="59"/>
      <c r="C50" s="356"/>
      <c r="D50" s="357"/>
      <c r="E50" s="358"/>
      <c r="F50" s="357"/>
      <c r="G50" s="358"/>
    </row>
    <row r="51" spans="1:14" hidden="1">
      <c r="A51" s="312"/>
      <c r="B51" s="56"/>
      <c r="C51" s="356"/>
      <c r="D51" s="357"/>
      <c r="E51" s="358"/>
      <c r="F51" s="357"/>
      <c r="G51" s="358"/>
      <c r="J51" s="98"/>
      <c r="K51" s="98"/>
      <c r="L51" s="98"/>
      <c r="M51" s="98"/>
    </row>
    <row r="52" spans="1:14" s="55" customFormat="1" hidden="1">
      <c r="A52" s="312"/>
      <c r="B52" s="59"/>
      <c r="C52" s="356"/>
      <c r="D52" s="359"/>
      <c r="E52" s="360"/>
      <c r="F52" s="359"/>
      <c r="G52" s="360"/>
      <c r="J52" s="98"/>
      <c r="K52" s="98"/>
      <c r="L52" s="98"/>
      <c r="M52" s="98"/>
    </row>
    <row r="53" spans="1:14" collapsed="1">
      <c r="A53" s="312"/>
      <c r="B53" s="59"/>
      <c r="C53" s="356"/>
      <c r="D53" s="357"/>
      <c r="E53" s="358"/>
      <c r="F53" s="357"/>
      <c r="G53" s="358"/>
      <c r="J53" s="98"/>
      <c r="K53" s="98"/>
      <c r="L53" s="98"/>
      <c r="M53" s="98"/>
    </row>
    <row r="54" spans="1:14" ht="5.0999999999999996" customHeight="1">
      <c r="A54" s="312"/>
      <c r="B54" s="59"/>
      <c r="C54" s="356"/>
      <c r="D54" s="357"/>
      <c r="E54" s="358"/>
      <c r="F54" s="357"/>
      <c r="G54" s="358"/>
    </row>
    <row r="55" spans="1:14">
      <c r="A55" s="312"/>
      <c r="B55" s="59" t="s">
        <v>43</v>
      </c>
      <c r="C55" s="356"/>
      <c r="D55" s="357"/>
      <c r="E55" s="358"/>
      <c r="F55" s="357"/>
      <c r="G55" s="358"/>
      <c r="J55" s="98"/>
      <c r="K55" s="98"/>
      <c r="L55" s="98"/>
      <c r="M55" s="98"/>
    </row>
    <row r="56" spans="1:14">
      <c r="A56" s="312"/>
      <c r="B56" s="59" t="s">
        <v>44</v>
      </c>
      <c r="C56" s="356"/>
      <c r="D56" s="357"/>
      <c r="E56" s="358"/>
      <c r="F56" s="357"/>
      <c r="G56" s="358"/>
      <c r="J56" s="98"/>
      <c r="K56" s="98"/>
      <c r="L56" s="98"/>
      <c r="M56" s="98"/>
    </row>
    <row r="57" spans="1:14">
      <c r="A57" s="312"/>
      <c r="B57" s="348" t="s">
        <v>260</v>
      </c>
      <c r="C57" s="356">
        <v>19987</v>
      </c>
      <c r="D57" s="357">
        <v>19987</v>
      </c>
      <c r="E57" s="358">
        <v>19987</v>
      </c>
      <c r="F57" s="357">
        <v>19986.509706000001</v>
      </c>
      <c r="G57" s="358">
        <v>19987</v>
      </c>
      <c r="J57" s="98"/>
      <c r="K57" s="98"/>
      <c r="L57" s="98"/>
      <c r="M57" s="98"/>
    </row>
    <row r="58" spans="1:14" ht="11.25" hidden="1" customHeight="1">
      <c r="A58" s="312"/>
      <c r="B58" s="60"/>
      <c r="C58" s="356">
        <v>0</v>
      </c>
      <c r="D58" s="357">
        <v>0</v>
      </c>
      <c r="E58" s="358">
        <v>0</v>
      </c>
      <c r="F58" s="357">
        <v>0</v>
      </c>
      <c r="G58" s="358">
        <v>0</v>
      </c>
      <c r="J58" s="98"/>
      <c r="K58" s="98"/>
      <c r="L58" s="98"/>
      <c r="M58" s="98"/>
    </row>
    <row r="59" spans="1:14" collapsed="1">
      <c r="A59" s="312"/>
      <c r="B59" s="348" t="s">
        <v>216</v>
      </c>
      <c r="C59" s="356">
        <v>694187.57497099997</v>
      </c>
      <c r="D59" s="357">
        <v>675704.02885300003</v>
      </c>
      <c r="E59" s="358">
        <v>659271.30391999998</v>
      </c>
      <c r="F59" s="357">
        <v>654575.72701902199</v>
      </c>
      <c r="G59" s="358">
        <v>611444.11080500006</v>
      </c>
      <c r="J59" s="98"/>
      <c r="K59" s="98"/>
      <c r="L59" s="98"/>
      <c r="M59" s="98"/>
    </row>
    <row r="60" spans="1:14">
      <c r="A60" s="312"/>
      <c r="B60" s="59" t="s">
        <v>281</v>
      </c>
      <c r="C60" s="362">
        <v>714174.57497099997</v>
      </c>
      <c r="D60" s="363">
        <v>695691.02885300003</v>
      </c>
      <c r="E60" s="364">
        <v>679258.30391999998</v>
      </c>
      <c r="F60" s="363">
        <v>674562.23672502197</v>
      </c>
      <c r="G60" s="364">
        <v>631431.11080500006</v>
      </c>
      <c r="J60" s="98">
        <f>SUM(C57:C59)-C60</f>
        <v>0</v>
      </c>
      <c r="K60" s="98">
        <f t="shared" ref="K60:N60" si="3">SUM(D57:D59)-D60</f>
        <v>0</v>
      </c>
      <c r="L60" s="98">
        <f t="shared" si="3"/>
        <v>0</v>
      </c>
      <c r="M60" s="98">
        <f t="shared" si="3"/>
        <v>0</v>
      </c>
      <c r="N60" s="98">
        <f t="shared" si="3"/>
        <v>0</v>
      </c>
    </row>
    <row r="61" spans="1:14">
      <c r="A61" s="312"/>
      <c r="B61" s="348" t="s">
        <v>308</v>
      </c>
      <c r="C61" s="356">
        <v>85594</v>
      </c>
      <c r="D61" s="357">
        <v>75497</v>
      </c>
      <c r="E61" s="358">
        <v>70988</v>
      </c>
      <c r="F61" s="357">
        <v>68750</v>
      </c>
      <c r="G61" s="358">
        <v>56689</v>
      </c>
      <c r="J61" s="98"/>
      <c r="K61" s="98"/>
      <c r="L61" s="98"/>
      <c r="M61" s="98"/>
    </row>
    <row r="62" spans="1:14">
      <c r="A62" s="312"/>
      <c r="B62" s="352"/>
      <c r="C62" s="362">
        <v>799768.57497099997</v>
      </c>
      <c r="D62" s="363">
        <v>771188.02885300003</v>
      </c>
      <c r="E62" s="364">
        <v>750246.30391999998</v>
      </c>
      <c r="F62" s="363">
        <v>743312.23672502197</v>
      </c>
      <c r="G62" s="364">
        <v>688120.11080500006</v>
      </c>
      <c r="J62" s="98">
        <f>SUM(C60:C61)-C62</f>
        <v>0</v>
      </c>
      <c r="K62" s="98">
        <f t="shared" ref="K62:N62" si="4">SUM(D60:D61)-D62</f>
        <v>0</v>
      </c>
      <c r="L62" s="98">
        <f t="shared" si="4"/>
        <v>0</v>
      </c>
      <c r="M62" s="98">
        <f t="shared" si="4"/>
        <v>0</v>
      </c>
      <c r="N62" s="98">
        <f t="shared" si="4"/>
        <v>0</v>
      </c>
    </row>
    <row r="63" spans="1:14" ht="5.0999999999999996" customHeight="1">
      <c r="A63" s="312"/>
      <c r="B63" s="59"/>
      <c r="C63" s="356"/>
      <c r="D63" s="357"/>
      <c r="E63" s="358"/>
      <c r="F63" s="357"/>
      <c r="G63" s="358"/>
    </row>
    <row r="64" spans="1:14">
      <c r="A64" s="312"/>
      <c r="B64" s="59" t="s">
        <v>217</v>
      </c>
      <c r="C64" s="356"/>
      <c r="D64" s="357"/>
      <c r="E64" s="358"/>
      <c r="F64" s="357"/>
      <c r="G64" s="358"/>
      <c r="J64" s="98"/>
      <c r="K64" s="98"/>
      <c r="L64" s="98"/>
      <c r="M64" s="98"/>
    </row>
    <row r="65" spans="1:14">
      <c r="A65" s="312"/>
      <c r="B65" s="349" t="s">
        <v>218</v>
      </c>
      <c r="C65" s="356"/>
      <c r="D65" s="357"/>
      <c r="E65" s="358"/>
      <c r="F65" s="357"/>
      <c r="G65" s="358"/>
      <c r="J65" s="98"/>
      <c r="K65" s="98"/>
      <c r="L65" s="98"/>
      <c r="M65" s="98"/>
    </row>
    <row r="66" spans="1:14">
      <c r="A66" s="312"/>
      <c r="B66" s="350" t="s">
        <v>282</v>
      </c>
      <c r="C66" s="356">
        <v>801325.47750400007</v>
      </c>
      <c r="D66" s="357">
        <v>888844.07699744508</v>
      </c>
      <c r="E66" s="358">
        <v>875668.63436680008</v>
      </c>
      <c r="F66" s="357">
        <v>896372.99844300002</v>
      </c>
      <c r="G66" s="358">
        <v>941166</v>
      </c>
      <c r="J66" s="98"/>
      <c r="K66" s="98"/>
      <c r="L66" s="98"/>
      <c r="M66" s="98"/>
    </row>
    <row r="67" spans="1:14">
      <c r="A67" s="312"/>
      <c r="B67" s="350" t="s">
        <v>283</v>
      </c>
      <c r="C67" s="356">
        <v>2448</v>
      </c>
      <c r="D67" s="357">
        <v>1664</v>
      </c>
      <c r="E67" s="358">
        <v>1166</v>
      </c>
      <c r="F67" s="357">
        <v>2726</v>
      </c>
      <c r="G67" s="358">
        <v>3106</v>
      </c>
      <c r="J67" s="98"/>
      <c r="K67" s="98"/>
      <c r="L67" s="98"/>
      <c r="M67" s="98"/>
    </row>
    <row r="68" spans="1:14">
      <c r="A68" s="312"/>
      <c r="B68" s="350" t="s">
        <v>213</v>
      </c>
      <c r="C68" s="356">
        <v>16885.233700000001</v>
      </c>
      <c r="D68" s="357">
        <v>15792.765581</v>
      </c>
      <c r="E68" s="358">
        <v>16177.036982</v>
      </c>
      <c r="F68" s="357">
        <v>15681.069555</v>
      </c>
      <c r="G68" s="358">
        <v>14167.306392999999</v>
      </c>
      <c r="J68" s="98"/>
      <c r="K68" s="98"/>
      <c r="L68" s="98"/>
      <c r="M68" s="98"/>
    </row>
    <row r="69" spans="1:14">
      <c r="A69" s="312"/>
      <c r="B69" s="348" t="s">
        <v>221</v>
      </c>
      <c r="C69" s="356">
        <v>22814</v>
      </c>
      <c r="D69" s="357">
        <v>21616</v>
      </c>
      <c r="E69" s="358">
        <v>23083</v>
      </c>
      <c r="F69" s="357">
        <v>22335</v>
      </c>
      <c r="G69" s="358">
        <v>22631</v>
      </c>
      <c r="J69" s="98"/>
      <c r="K69" s="98"/>
      <c r="L69" s="98"/>
      <c r="M69" s="98"/>
    </row>
    <row r="70" spans="1:14">
      <c r="A70" s="312"/>
      <c r="B70" s="348" t="s">
        <v>219</v>
      </c>
      <c r="C70" s="356">
        <v>7316</v>
      </c>
      <c r="D70" s="357">
        <v>7093</v>
      </c>
      <c r="E70" s="358">
        <v>7069</v>
      </c>
      <c r="F70" s="357">
        <v>7471</v>
      </c>
      <c r="G70" s="358">
        <v>6555</v>
      </c>
      <c r="J70" s="98"/>
      <c r="K70" s="98"/>
      <c r="L70" s="98"/>
      <c r="M70" s="98"/>
    </row>
    <row r="71" spans="1:14">
      <c r="A71" s="312"/>
      <c r="B71" s="348" t="s">
        <v>220</v>
      </c>
      <c r="C71" s="356">
        <v>9048</v>
      </c>
      <c r="D71" s="357">
        <v>10163</v>
      </c>
      <c r="E71" s="358">
        <v>7444</v>
      </c>
      <c r="F71" s="357">
        <v>9429</v>
      </c>
      <c r="G71" s="358">
        <v>10717</v>
      </c>
      <c r="J71" s="98"/>
      <c r="K71" s="98"/>
      <c r="L71" s="98"/>
      <c r="M71" s="98"/>
    </row>
    <row r="72" spans="1:14">
      <c r="A72" s="312"/>
      <c r="B72" s="348" t="s">
        <v>222</v>
      </c>
      <c r="C72" s="356">
        <v>740</v>
      </c>
      <c r="D72" s="357">
        <v>775</v>
      </c>
      <c r="E72" s="358">
        <v>741</v>
      </c>
      <c r="F72" s="357">
        <v>727</v>
      </c>
      <c r="G72" s="358">
        <v>688</v>
      </c>
      <c r="J72" s="98"/>
      <c r="K72" s="98"/>
      <c r="L72" s="98"/>
      <c r="M72" s="98"/>
    </row>
    <row r="73" spans="1:14">
      <c r="A73" s="312"/>
      <c r="B73" s="60"/>
      <c r="C73" s="362">
        <v>860575.71120400005</v>
      </c>
      <c r="D73" s="363">
        <v>945947.8425784451</v>
      </c>
      <c r="E73" s="364">
        <v>931348.67134880007</v>
      </c>
      <c r="F73" s="363">
        <v>954742.06799800007</v>
      </c>
      <c r="G73" s="364">
        <v>999030.30639299995</v>
      </c>
      <c r="J73" s="98">
        <f>SUM(C66:C72)-C73</f>
        <v>1</v>
      </c>
      <c r="K73" s="98">
        <f t="shared" ref="K73:N73" si="5">SUM(D66:D72)-D73</f>
        <v>0</v>
      </c>
      <c r="L73" s="98">
        <f t="shared" si="5"/>
        <v>0</v>
      </c>
      <c r="M73" s="98">
        <f t="shared" si="5"/>
        <v>0</v>
      </c>
      <c r="N73" s="98">
        <f t="shared" si="5"/>
        <v>0</v>
      </c>
    </row>
    <row r="74" spans="1:14" ht="5.0999999999999996" customHeight="1">
      <c r="A74" s="312"/>
      <c r="B74" s="59"/>
      <c r="C74" s="356"/>
      <c r="D74" s="357"/>
      <c r="E74" s="358"/>
      <c r="F74" s="357"/>
      <c r="G74" s="358"/>
    </row>
    <row r="75" spans="1:14" s="55" customFormat="1">
      <c r="A75" s="312"/>
      <c r="B75" s="60" t="s">
        <v>223</v>
      </c>
      <c r="C75" s="356"/>
      <c r="D75" s="357"/>
      <c r="E75" s="358"/>
      <c r="F75" s="357"/>
      <c r="G75" s="358"/>
      <c r="J75" s="98"/>
      <c r="K75" s="98"/>
      <c r="L75" s="98"/>
      <c r="M75" s="98"/>
    </row>
    <row r="76" spans="1:14" s="55" customFormat="1">
      <c r="A76" s="312"/>
      <c r="B76" s="351" t="s">
        <v>218</v>
      </c>
      <c r="C76" s="356"/>
      <c r="D76" s="359"/>
      <c r="E76" s="360"/>
      <c r="F76" s="359"/>
      <c r="G76" s="360"/>
      <c r="J76" s="98"/>
      <c r="K76" s="98"/>
      <c r="L76" s="98"/>
      <c r="M76" s="98"/>
    </row>
    <row r="77" spans="1:14">
      <c r="A77" s="312"/>
      <c r="B77" s="350" t="s">
        <v>282</v>
      </c>
      <c r="C77" s="356">
        <v>96187.489396802994</v>
      </c>
      <c r="D77" s="357">
        <v>83843.196836000003</v>
      </c>
      <c r="E77" s="358">
        <v>73445.361418999993</v>
      </c>
      <c r="F77" s="357">
        <v>129441.6477933</v>
      </c>
      <c r="G77" s="358">
        <v>150789.09194995</v>
      </c>
      <c r="J77" s="98"/>
      <c r="K77" s="98"/>
      <c r="L77" s="98"/>
      <c r="M77" s="98"/>
    </row>
    <row r="78" spans="1:14">
      <c r="A78" s="312"/>
      <c r="B78" s="350" t="s">
        <v>284</v>
      </c>
      <c r="C78" s="356">
        <v>161063.42470102999</v>
      </c>
      <c r="D78" s="357">
        <v>80552.190542884986</v>
      </c>
      <c r="E78" s="358">
        <v>79004.789526359993</v>
      </c>
      <c r="F78" s="357">
        <v>48466.004331600008</v>
      </c>
      <c r="G78" s="358">
        <v>48692.866510475003</v>
      </c>
      <c r="J78" s="98"/>
      <c r="K78" s="98"/>
      <c r="L78" s="98"/>
      <c r="M78" s="98"/>
    </row>
    <row r="79" spans="1:14" s="55" customFormat="1">
      <c r="A79" s="312"/>
      <c r="B79" s="350" t="s">
        <v>283</v>
      </c>
      <c r="C79" s="356">
        <v>872</v>
      </c>
      <c r="D79" s="357">
        <v>1187</v>
      </c>
      <c r="E79" s="358">
        <v>1650</v>
      </c>
      <c r="F79" s="357">
        <v>2335</v>
      </c>
      <c r="G79" s="358">
        <v>785</v>
      </c>
      <c r="J79" s="98"/>
      <c r="K79" s="98"/>
      <c r="L79" s="98"/>
      <c r="M79" s="98"/>
    </row>
    <row r="80" spans="1:14">
      <c r="A80" s="312"/>
      <c r="B80" s="350" t="s">
        <v>285</v>
      </c>
      <c r="C80" s="356">
        <v>301978.58497650002</v>
      </c>
      <c r="D80" s="357">
        <v>304215.49612715002</v>
      </c>
      <c r="E80" s="358">
        <v>298517.95820361999</v>
      </c>
      <c r="F80" s="357">
        <v>268536.66838883504</v>
      </c>
      <c r="G80" s="358">
        <v>273659.75741802301</v>
      </c>
      <c r="J80" s="98"/>
      <c r="K80" s="98"/>
      <c r="L80" s="98"/>
      <c r="M80" s="98"/>
    </row>
    <row r="81" spans="1:14">
      <c r="A81" s="312"/>
      <c r="B81" s="350" t="s">
        <v>213</v>
      </c>
      <c r="C81" s="356">
        <v>113787.73974200001</v>
      </c>
      <c r="D81" s="357">
        <v>141402.207861</v>
      </c>
      <c r="E81" s="358">
        <v>104717.93646</v>
      </c>
      <c r="F81" s="357">
        <v>88807.81525866501</v>
      </c>
      <c r="G81" s="358">
        <v>108319.69360699999</v>
      </c>
    </row>
    <row r="82" spans="1:14">
      <c r="A82" s="312"/>
      <c r="B82" s="348" t="s">
        <v>221</v>
      </c>
      <c r="C82" s="356">
        <v>43320</v>
      </c>
      <c r="D82" s="341">
        <v>43885</v>
      </c>
      <c r="E82" s="358">
        <v>48653</v>
      </c>
      <c r="F82" s="341">
        <v>48785</v>
      </c>
      <c r="G82" s="358">
        <v>47207</v>
      </c>
    </row>
    <row r="83" spans="1:14">
      <c r="A83" s="312"/>
      <c r="B83" s="348" t="s">
        <v>219</v>
      </c>
      <c r="C83" s="356">
        <v>2403</v>
      </c>
      <c r="D83" s="341">
        <v>2330</v>
      </c>
      <c r="E83" s="358">
        <v>2373</v>
      </c>
      <c r="F83" s="341">
        <v>2215</v>
      </c>
      <c r="G83" s="358">
        <v>2317</v>
      </c>
    </row>
    <row r="84" spans="1:14">
      <c r="A84" s="312"/>
      <c r="B84" s="348" t="s">
        <v>289</v>
      </c>
      <c r="C84" s="356">
        <v>10272.941777874999</v>
      </c>
      <c r="D84" s="341">
        <v>9444.7450384530021</v>
      </c>
      <c r="E84" s="358">
        <v>7349.7607347610028</v>
      </c>
      <c r="F84" s="341">
        <v>6088.5488899910024</v>
      </c>
      <c r="G84" s="358">
        <v>8063.28098321998</v>
      </c>
    </row>
    <row r="85" spans="1:14">
      <c r="A85" s="312"/>
      <c r="B85" s="348" t="s">
        <v>224</v>
      </c>
      <c r="C85" s="356">
        <v>36855</v>
      </c>
      <c r="D85" s="341">
        <v>34949</v>
      </c>
      <c r="E85" s="358">
        <v>31964</v>
      </c>
      <c r="F85" s="341">
        <v>34770</v>
      </c>
      <c r="G85" s="358">
        <v>35887</v>
      </c>
    </row>
    <row r="86" spans="1:14">
      <c r="A86" s="312"/>
      <c r="B86" s="348" t="s">
        <v>261</v>
      </c>
      <c r="C86" s="356">
        <v>0</v>
      </c>
      <c r="D86" s="341">
        <v>0</v>
      </c>
      <c r="E86" s="358">
        <v>0</v>
      </c>
      <c r="F86" s="341">
        <v>0</v>
      </c>
      <c r="G86" s="358">
        <v>893</v>
      </c>
    </row>
    <row r="87" spans="1:14" ht="5.0999999999999996" customHeight="1">
      <c r="A87" s="312"/>
      <c r="B87" s="59"/>
      <c r="C87" s="356"/>
      <c r="D87" s="357"/>
      <c r="E87" s="358"/>
      <c r="F87" s="357"/>
      <c r="G87" s="358"/>
    </row>
    <row r="88" spans="1:14" hidden="1">
      <c r="A88" s="312"/>
      <c r="B88" s="61"/>
      <c r="C88" s="356">
        <v>0</v>
      </c>
      <c r="D88" s="341">
        <v>0</v>
      </c>
      <c r="E88" s="358">
        <v>0</v>
      </c>
      <c r="F88" s="341">
        <v>0</v>
      </c>
      <c r="G88" s="358">
        <v>893</v>
      </c>
    </row>
    <row r="89" spans="1:14" collapsed="1">
      <c r="A89" s="312"/>
      <c r="B89" s="60"/>
      <c r="C89" s="362">
        <v>766740.18059420795</v>
      </c>
      <c r="D89" s="365">
        <v>701808.83640548808</v>
      </c>
      <c r="E89" s="364">
        <v>647675.80634374102</v>
      </c>
      <c r="F89" s="365">
        <v>629445.68466239108</v>
      </c>
      <c r="G89" s="364">
        <v>676613.69046866789</v>
      </c>
      <c r="J89" s="98">
        <f>SUM(C77:C86)-C89</f>
        <v>0</v>
      </c>
      <c r="K89" s="98">
        <f t="shared" ref="K89:N89" si="6">SUM(D77:D86)-D89</f>
        <v>0</v>
      </c>
      <c r="L89" s="98">
        <f t="shared" si="6"/>
        <v>0</v>
      </c>
      <c r="M89" s="98">
        <f t="shared" si="6"/>
        <v>0</v>
      </c>
      <c r="N89" s="98">
        <f t="shared" si="6"/>
        <v>0</v>
      </c>
    </row>
    <row r="90" spans="1:14" ht="11.25" hidden="1" customHeight="1">
      <c r="A90" s="312"/>
      <c r="B90" s="60"/>
      <c r="C90" s="356"/>
      <c r="D90" s="341"/>
      <c r="E90" s="360"/>
      <c r="F90" s="341"/>
      <c r="G90" s="360"/>
    </row>
    <row r="91" spans="1:14" ht="5.0999999999999996" customHeight="1" collapsed="1">
      <c r="A91" s="312"/>
      <c r="B91" s="59"/>
      <c r="C91" s="356"/>
      <c r="D91" s="357"/>
      <c r="E91" s="358"/>
      <c r="F91" s="357"/>
      <c r="G91" s="358"/>
    </row>
    <row r="92" spans="1:14">
      <c r="A92" s="312"/>
      <c r="B92" s="60" t="s">
        <v>225</v>
      </c>
      <c r="C92" s="361">
        <v>1627315.891798208</v>
      </c>
      <c r="D92" s="344">
        <v>1647756.6789839333</v>
      </c>
      <c r="E92" s="360">
        <v>1579024.4776925412</v>
      </c>
      <c r="F92" s="344">
        <v>1584187.7526603912</v>
      </c>
      <c r="G92" s="360">
        <v>1675643.9968616678</v>
      </c>
      <c r="J92" s="98">
        <f>C73+C89-C92</f>
        <v>0</v>
      </c>
      <c r="K92" s="98">
        <f t="shared" ref="K92:N92" si="7">D73+D89-D92</f>
        <v>0</v>
      </c>
      <c r="L92" s="98">
        <f t="shared" si="7"/>
        <v>0</v>
      </c>
      <c r="M92" s="98">
        <f t="shared" si="7"/>
        <v>0</v>
      </c>
      <c r="N92" s="98">
        <f t="shared" si="7"/>
        <v>0</v>
      </c>
    </row>
    <row r="93" spans="1:14" ht="12" thickBot="1">
      <c r="A93" s="312"/>
      <c r="B93" s="60" t="s">
        <v>45</v>
      </c>
      <c r="C93" s="366">
        <v>2427085.4667692082</v>
      </c>
      <c r="D93" s="369">
        <v>2418944.7078369334</v>
      </c>
      <c r="E93" s="366">
        <v>2329270.7816125411</v>
      </c>
      <c r="F93" s="369">
        <v>2327499.989385413</v>
      </c>
      <c r="G93" s="366">
        <v>2363764.107666668</v>
      </c>
      <c r="J93" s="98">
        <f>C62+C92-C93</f>
        <v>-1</v>
      </c>
      <c r="K93" s="98">
        <f t="shared" ref="K93:N93" si="8">D62+D92-D93</f>
        <v>0</v>
      </c>
      <c r="L93" s="98">
        <f t="shared" si="8"/>
        <v>0</v>
      </c>
      <c r="M93" s="98">
        <f t="shared" si="8"/>
        <v>0</v>
      </c>
      <c r="N93" s="98">
        <f t="shared" si="8"/>
        <v>0</v>
      </c>
    </row>
    <row r="94" spans="1:14" ht="5.0999999999999996" customHeight="1" thickTop="1">
      <c r="A94" s="312"/>
      <c r="B94" s="353"/>
      <c r="C94" s="331"/>
      <c r="D94" s="353"/>
      <c r="E94" s="331"/>
      <c r="F94" s="353"/>
      <c r="G94" s="331"/>
    </row>
    <row r="97" spans="3:7">
      <c r="C97" s="341">
        <f>C93-C49</f>
        <v>0.70221899822354317</v>
      </c>
      <c r="D97" s="341">
        <f t="shared" ref="D97:G97" si="9">D93-D49</f>
        <v>1.07501440634951</v>
      </c>
      <c r="E97" s="341">
        <f t="shared" si="9"/>
        <v>-0.34612278593704104</v>
      </c>
      <c r="F97" s="341">
        <f t="shared" si="9"/>
        <v>-2.3962827092036605</v>
      </c>
      <c r="G97" s="341">
        <f t="shared" si="9"/>
        <v>0.8536792011000216</v>
      </c>
    </row>
    <row r="99" spans="3:7" hidden="1">
      <c r="C99" s="341">
        <f>C93-C49</f>
        <v>0.70221899822354317</v>
      </c>
      <c r="D99" s="341">
        <f t="shared" ref="D99:G99" si="10">D93-D49</f>
        <v>1.07501440634951</v>
      </c>
      <c r="E99" s="341">
        <f t="shared" si="10"/>
        <v>-0.34612278593704104</v>
      </c>
      <c r="F99" s="341">
        <f t="shared" si="10"/>
        <v>-2.3962827092036605</v>
      </c>
      <c r="G99" s="341">
        <f t="shared" si="10"/>
        <v>0.8536792011000216</v>
      </c>
    </row>
    <row r="100" spans="3:7" hidden="1"/>
  </sheetData>
  <mergeCells count="1">
    <mergeCell ref="B7:B8"/>
  </mergeCells>
  <hyperlinks>
    <hyperlink ref="A1" location="Cover!E6" display="INDEX"/>
  </hyperlinks>
  <pageMargins left="0.23" right="0" top="1" bottom="1" header="0.5" footer="0.5"/>
  <pageSetup paperSize="9" scale="79" orientation="portrait" r:id="rId1"/>
  <headerFooter alignWithMargins="0">
    <oddFooter>Page &amp;P of &amp;N</oddFooter>
  </headerFooter>
  <rowBreaks count="1" manualBreakCount="1">
    <brk id="9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showGridLines="0" view="pageBreakPreview" zoomScaleNormal="100" zoomScaleSheetLayoutView="100" workbookViewId="0"/>
  </sheetViews>
  <sheetFormatPr defaultRowHeight="11.25"/>
  <cols>
    <col min="1" max="1" width="5.42578125" style="48" customWidth="1"/>
    <col min="2" max="2" width="52.7109375" style="48" customWidth="1"/>
    <col min="3" max="5" width="8.7109375" style="48" customWidth="1"/>
    <col min="6" max="7" width="8.7109375" style="84" customWidth="1"/>
    <col min="8" max="8" width="2" style="48" customWidth="1"/>
    <col min="9" max="16384" width="9.140625" style="48"/>
  </cols>
  <sheetData>
    <row r="1" spans="1:12">
      <c r="A1" s="307" t="s">
        <v>13</v>
      </c>
      <c r="B1" s="47" t="s">
        <v>41</v>
      </c>
      <c r="C1" s="47"/>
      <c r="D1" s="47"/>
      <c r="E1" s="47"/>
    </row>
    <row r="2" spans="1:12">
      <c r="F2" s="73"/>
      <c r="G2" s="48"/>
    </row>
    <row r="3" spans="1:12">
      <c r="A3" s="303">
        <v>3</v>
      </c>
      <c r="B3" s="73" t="s">
        <v>286</v>
      </c>
      <c r="C3" s="73"/>
      <c r="D3" s="73"/>
      <c r="E3" s="73"/>
      <c r="F3" s="52"/>
      <c r="G3" s="48"/>
    </row>
    <row r="4" spans="1:12">
      <c r="A4" s="62"/>
      <c r="B4" s="73"/>
      <c r="C4" s="73"/>
      <c r="D4" s="73"/>
      <c r="E4" s="73"/>
      <c r="F4" s="52"/>
      <c r="G4" s="48"/>
    </row>
    <row r="5" spans="1:12">
      <c r="A5" s="62"/>
      <c r="B5" s="73"/>
      <c r="C5" s="73"/>
      <c r="D5" s="73"/>
      <c r="E5" s="73"/>
      <c r="F5" s="52"/>
      <c r="G5" s="48"/>
    </row>
    <row r="6" spans="1:12" ht="12.75" customHeight="1">
      <c r="A6" s="62"/>
      <c r="B6" s="73"/>
      <c r="C6" s="73"/>
      <c r="D6" s="73"/>
      <c r="E6" s="73"/>
      <c r="F6" s="52"/>
      <c r="G6" s="52" t="str">
        <f>'Trends file-2'!$G$6</f>
        <v>Amount in Rs Mn</v>
      </c>
    </row>
    <row r="7" spans="1:12" ht="12.75" customHeight="1">
      <c r="B7" s="468" t="s">
        <v>0</v>
      </c>
      <c r="C7" s="470" t="s">
        <v>1</v>
      </c>
      <c r="D7" s="471"/>
      <c r="E7" s="471"/>
      <c r="F7" s="471"/>
      <c r="G7" s="472"/>
    </row>
    <row r="8" spans="1:12" ht="12.75" customHeight="1">
      <c r="B8" s="469"/>
      <c r="C8" s="226">
        <f>'Trends file-2'!C8</f>
        <v>43100</v>
      </c>
      <c r="D8" s="226">
        <f>'Trends file-2'!D8</f>
        <v>43008</v>
      </c>
      <c r="E8" s="226">
        <f>'Trends file-2'!E8</f>
        <v>42916</v>
      </c>
      <c r="F8" s="226">
        <f>'Trends file-2'!F8</f>
        <v>42825</v>
      </c>
      <c r="G8" s="226">
        <f>'Trends file-2'!G8</f>
        <v>42735</v>
      </c>
    </row>
    <row r="9" spans="1:12">
      <c r="B9" s="74" t="s">
        <v>54</v>
      </c>
      <c r="C9" s="190"/>
      <c r="D9" s="279"/>
      <c r="E9" s="190"/>
      <c r="F9" s="279"/>
      <c r="G9" s="190"/>
    </row>
    <row r="10" spans="1:12">
      <c r="B10" s="75"/>
      <c r="C10" s="191"/>
      <c r="D10" s="280"/>
      <c r="E10" s="191"/>
      <c r="F10" s="280"/>
      <c r="G10" s="191"/>
    </row>
    <row r="11" spans="1:12" s="55" customFormat="1">
      <c r="A11" s="312"/>
      <c r="B11" s="75" t="s">
        <v>80</v>
      </c>
      <c r="C11" s="189">
        <v>5986</v>
      </c>
      <c r="D11" s="276">
        <v>11202</v>
      </c>
      <c r="E11" s="189">
        <v>14313</v>
      </c>
      <c r="F11" s="276">
        <v>6459</v>
      </c>
      <c r="G11" s="189">
        <v>18556</v>
      </c>
      <c r="I11" s="99"/>
      <c r="J11" s="99"/>
      <c r="K11" s="99"/>
      <c r="L11" s="99"/>
    </row>
    <row r="12" spans="1:12" ht="5.0999999999999996" customHeight="1">
      <c r="A12" s="312"/>
      <c r="B12" s="76"/>
      <c r="C12" s="192"/>
      <c r="D12" s="281"/>
      <c r="E12" s="192"/>
      <c r="F12" s="281"/>
      <c r="G12" s="192"/>
      <c r="I12" s="99"/>
      <c r="J12" s="99"/>
      <c r="K12" s="99"/>
      <c r="L12" s="99"/>
    </row>
    <row r="13" spans="1:12">
      <c r="A13" s="312"/>
      <c r="B13" s="77" t="s">
        <v>55</v>
      </c>
      <c r="C13" s="192"/>
      <c r="D13" s="281"/>
      <c r="E13" s="192"/>
      <c r="F13" s="281"/>
      <c r="G13" s="192"/>
      <c r="I13" s="99"/>
      <c r="J13" s="99"/>
      <c r="K13" s="99"/>
      <c r="L13" s="99"/>
    </row>
    <row r="14" spans="1:12">
      <c r="A14" s="312"/>
      <c r="B14" s="78" t="s">
        <v>167</v>
      </c>
      <c r="C14" s="193">
        <v>48375</v>
      </c>
      <c r="D14" s="282">
        <v>46873</v>
      </c>
      <c r="E14" s="193">
        <v>48192</v>
      </c>
      <c r="F14" s="282">
        <v>49418</v>
      </c>
      <c r="G14" s="193">
        <v>48350</v>
      </c>
      <c r="I14" s="99"/>
      <c r="J14" s="99"/>
      <c r="K14" s="99"/>
      <c r="L14" s="99"/>
    </row>
    <row r="15" spans="1:12">
      <c r="A15" s="312"/>
      <c r="B15" s="78" t="s">
        <v>287</v>
      </c>
      <c r="C15" s="193">
        <v>24846</v>
      </c>
      <c r="D15" s="282">
        <v>24916</v>
      </c>
      <c r="E15" s="193">
        <v>22039</v>
      </c>
      <c r="F15" s="282">
        <v>22717</v>
      </c>
      <c r="G15" s="193">
        <v>33061</v>
      </c>
      <c r="I15" s="99"/>
      <c r="J15" s="99"/>
      <c r="K15" s="99"/>
      <c r="L15" s="99"/>
    </row>
    <row r="16" spans="1:12">
      <c r="A16" s="312"/>
      <c r="B16" s="78" t="s">
        <v>56</v>
      </c>
      <c r="C16" s="193">
        <v>-3964</v>
      </c>
      <c r="D16" s="282">
        <v>-1650</v>
      </c>
      <c r="E16" s="193">
        <v>-3765</v>
      </c>
      <c r="F16" s="282">
        <v>-3555</v>
      </c>
      <c r="G16" s="193">
        <v>-13705</v>
      </c>
      <c r="I16" s="99"/>
      <c r="J16" s="99"/>
      <c r="K16" s="99"/>
      <c r="L16" s="99"/>
    </row>
    <row r="17" spans="1:14">
      <c r="A17" s="312"/>
      <c r="B17" s="78" t="s">
        <v>296</v>
      </c>
      <c r="C17" s="194">
        <v>-2256</v>
      </c>
      <c r="D17" s="234">
        <v>-3662</v>
      </c>
      <c r="E17" s="194">
        <v>-2855</v>
      </c>
      <c r="F17" s="234">
        <v>-2508</v>
      </c>
      <c r="G17" s="194">
        <v>-2696</v>
      </c>
      <c r="I17" s="99"/>
      <c r="J17" s="99"/>
      <c r="K17" s="99"/>
      <c r="L17" s="99"/>
    </row>
    <row r="18" spans="1:14">
      <c r="A18" s="312"/>
      <c r="B18" s="78" t="s">
        <v>234</v>
      </c>
      <c r="C18" s="194">
        <v>128</v>
      </c>
      <c r="D18" s="234">
        <v>1413</v>
      </c>
      <c r="E18" s="194">
        <v>584</v>
      </c>
      <c r="F18" s="234">
        <v>158</v>
      </c>
      <c r="G18" s="194">
        <v>-2586</v>
      </c>
      <c r="I18" s="99"/>
      <c r="J18" s="99"/>
      <c r="K18" s="99"/>
      <c r="L18" s="99"/>
    </row>
    <row r="19" spans="1:14">
      <c r="A19" s="312"/>
      <c r="B19" s="78" t="s">
        <v>162</v>
      </c>
      <c r="C19" s="193">
        <v>135</v>
      </c>
      <c r="D19" s="282">
        <v>65</v>
      </c>
      <c r="E19" s="193">
        <v>84</v>
      </c>
      <c r="F19" s="282">
        <v>88</v>
      </c>
      <c r="G19" s="193">
        <v>75</v>
      </c>
      <c r="I19" s="99"/>
      <c r="J19" s="99"/>
      <c r="K19" s="99"/>
      <c r="L19" s="99"/>
    </row>
    <row r="20" spans="1:14">
      <c r="A20" s="312"/>
      <c r="B20" s="79" t="s">
        <v>57</v>
      </c>
      <c r="C20" s="193">
        <v>34</v>
      </c>
      <c r="D20" s="282">
        <v>-120</v>
      </c>
      <c r="E20" s="193">
        <v>-91</v>
      </c>
      <c r="F20" s="282">
        <v>99</v>
      </c>
      <c r="G20" s="193">
        <v>81</v>
      </c>
      <c r="I20" s="99"/>
      <c r="J20" s="99"/>
      <c r="K20" s="99"/>
      <c r="L20" s="99"/>
    </row>
    <row r="21" spans="1:14" ht="5.0999999999999996" customHeight="1">
      <c r="A21" s="312"/>
      <c r="B21" s="76"/>
      <c r="C21" s="192"/>
      <c r="D21" s="281"/>
      <c r="E21" s="192"/>
      <c r="F21" s="281"/>
      <c r="G21" s="192"/>
      <c r="I21" s="99"/>
      <c r="J21" s="99"/>
      <c r="K21" s="99"/>
      <c r="L21" s="99"/>
    </row>
    <row r="22" spans="1:14" s="55" customFormat="1">
      <c r="A22" s="312"/>
      <c r="B22" s="102" t="s">
        <v>262</v>
      </c>
      <c r="C22" s="195">
        <v>73284</v>
      </c>
      <c r="D22" s="283">
        <v>79037</v>
      </c>
      <c r="E22" s="195">
        <v>78501</v>
      </c>
      <c r="F22" s="283">
        <v>72876</v>
      </c>
      <c r="G22" s="195">
        <v>81136</v>
      </c>
      <c r="I22" s="99"/>
      <c r="J22" s="347">
        <f>SUM(C11:C20)-C22</f>
        <v>0</v>
      </c>
      <c r="K22" s="347">
        <f t="shared" ref="K22:N22" si="0">SUM(D11:D20)-D22</f>
        <v>0</v>
      </c>
      <c r="L22" s="347">
        <f t="shared" si="0"/>
        <v>0</v>
      </c>
      <c r="M22" s="347">
        <f t="shared" si="0"/>
        <v>0</v>
      </c>
      <c r="N22" s="347">
        <f t="shared" si="0"/>
        <v>0</v>
      </c>
    </row>
    <row r="23" spans="1:14">
      <c r="A23" s="312"/>
      <c r="B23" s="412" t="s">
        <v>263</v>
      </c>
      <c r="C23" s="192"/>
      <c r="D23" s="281"/>
      <c r="E23" s="192"/>
      <c r="F23" s="281"/>
      <c r="G23" s="192"/>
      <c r="I23" s="99"/>
      <c r="J23" s="99"/>
      <c r="K23" s="99"/>
      <c r="L23" s="99"/>
    </row>
    <row r="24" spans="1:14">
      <c r="A24" s="312"/>
      <c r="B24" s="81" t="s">
        <v>264</v>
      </c>
      <c r="C24" s="193">
        <v>-10786</v>
      </c>
      <c r="D24" s="282">
        <v>-343</v>
      </c>
      <c r="E24" s="193">
        <v>292</v>
      </c>
      <c r="F24" s="282">
        <v>1628.1672163120002</v>
      </c>
      <c r="G24" s="193">
        <v>3607.4940420620005</v>
      </c>
      <c r="I24" s="99"/>
      <c r="J24" s="99"/>
      <c r="K24" s="99"/>
      <c r="L24" s="99"/>
    </row>
    <row r="25" spans="1:14">
      <c r="A25" s="312"/>
      <c r="B25" s="78" t="s">
        <v>265</v>
      </c>
      <c r="C25" s="193">
        <v>9349</v>
      </c>
      <c r="D25" s="282">
        <v>2851</v>
      </c>
      <c r="E25" s="193">
        <v>31941</v>
      </c>
      <c r="F25" s="282">
        <v>-10532.192521657962</v>
      </c>
      <c r="G25" s="193">
        <v>4039.124730149133</v>
      </c>
      <c r="I25" s="99"/>
      <c r="J25" s="99"/>
      <c r="K25" s="99"/>
      <c r="L25" s="99"/>
    </row>
    <row r="26" spans="1:14">
      <c r="A26" s="312"/>
      <c r="B26" s="78" t="s">
        <v>58</v>
      </c>
      <c r="C26" s="193">
        <v>-113</v>
      </c>
      <c r="D26" s="282">
        <v>266</v>
      </c>
      <c r="E26" s="193">
        <v>-310</v>
      </c>
      <c r="F26" s="282">
        <v>774</v>
      </c>
      <c r="G26" s="193">
        <v>191</v>
      </c>
      <c r="I26" s="99"/>
      <c r="J26" s="99"/>
      <c r="K26" s="99"/>
      <c r="L26" s="99"/>
    </row>
    <row r="27" spans="1:14">
      <c r="A27" s="312"/>
      <c r="B27" s="78" t="s">
        <v>266</v>
      </c>
      <c r="C27" s="193">
        <v>461</v>
      </c>
      <c r="D27" s="282">
        <v>-23</v>
      </c>
      <c r="E27" s="193">
        <v>312</v>
      </c>
      <c r="F27" s="282">
        <v>13</v>
      </c>
      <c r="G27" s="193">
        <v>-390</v>
      </c>
      <c r="I27" s="99"/>
      <c r="J27" s="99"/>
      <c r="K27" s="99"/>
      <c r="L27" s="99"/>
    </row>
    <row r="28" spans="1:14">
      <c r="A28" s="312"/>
      <c r="B28" s="76" t="s">
        <v>68</v>
      </c>
      <c r="C28" s="193">
        <v>11223</v>
      </c>
      <c r="D28" s="282">
        <v>8068</v>
      </c>
      <c r="E28" s="193">
        <v>2093</v>
      </c>
      <c r="F28" s="282">
        <v>-2347</v>
      </c>
      <c r="G28" s="193">
        <v>-2968</v>
      </c>
      <c r="I28" s="99"/>
      <c r="J28" s="99"/>
      <c r="K28" s="99"/>
      <c r="L28" s="99"/>
    </row>
    <row r="29" spans="1:14">
      <c r="A29" s="312"/>
      <c r="B29" s="78" t="s">
        <v>69</v>
      </c>
      <c r="C29" s="193">
        <v>-15274</v>
      </c>
      <c r="D29" s="282">
        <v>-34161</v>
      </c>
      <c r="E29" s="193">
        <v>11962</v>
      </c>
      <c r="F29" s="282">
        <v>-17015.167216312002</v>
      </c>
      <c r="G29" s="193">
        <v>-14406.494042061999</v>
      </c>
      <c r="I29" s="99"/>
      <c r="J29" s="99"/>
      <c r="K29" s="99"/>
      <c r="L29" s="99"/>
    </row>
    <row r="30" spans="1:14" ht="5.0999999999999996" customHeight="1">
      <c r="A30" s="312"/>
      <c r="B30" s="76"/>
      <c r="C30" s="192"/>
      <c r="D30" s="281"/>
      <c r="E30" s="192"/>
      <c r="F30" s="281"/>
      <c r="G30" s="192"/>
      <c r="I30" s="99"/>
      <c r="J30" s="99"/>
      <c r="K30" s="99"/>
      <c r="L30" s="99"/>
    </row>
    <row r="31" spans="1:14">
      <c r="A31" s="312"/>
      <c r="B31" s="80" t="s">
        <v>267</v>
      </c>
      <c r="C31" s="195">
        <v>68144</v>
      </c>
      <c r="D31" s="283">
        <v>55695</v>
      </c>
      <c r="E31" s="195">
        <v>124791</v>
      </c>
      <c r="F31" s="283">
        <v>45397</v>
      </c>
      <c r="G31" s="195">
        <v>71209</v>
      </c>
      <c r="I31" s="99"/>
      <c r="J31" s="347">
        <f>SUM(C22:C29)-C31</f>
        <v>0</v>
      </c>
      <c r="K31" s="347">
        <f t="shared" ref="K31:N31" si="1">SUM(D22:D29)-D31</f>
        <v>0</v>
      </c>
      <c r="L31" s="347">
        <f t="shared" si="1"/>
        <v>0</v>
      </c>
      <c r="M31" s="347">
        <f t="shared" si="1"/>
        <v>-0.19252165796933696</v>
      </c>
      <c r="N31" s="347">
        <f t="shared" si="1"/>
        <v>0.12473014913848601</v>
      </c>
    </row>
    <row r="32" spans="1:14" ht="5.0999999999999996" customHeight="1">
      <c r="A32" s="312"/>
      <c r="B32" s="76"/>
      <c r="C32" s="192"/>
      <c r="D32" s="281"/>
      <c r="E32" s="192"/>
      <c r="F32" s="281"/>
      <c r="G32" s="192"/>
      <c r="I32" s="99"/>
      <c r="J32" s="99"/>
      <c r="K32" s="99"/>
      <c r="L32" s="99"/>
    </row>
    <row r="33" spans="1:14" hidden="1">
      <c r="A33" s="312"/>
      <c r="B33" s="78" t="s">
        <v>136</v>
      </c>
      <c r="C33" s="193">
        <v>0</v>
      </c>
      <c r="D33" s="234">
        <v>0</v>
      </c>
      <c r="E33" s="194">
        <v>0</v>
      </c>
      <c r="F33" s="234">
        <v>0</v>
      </c>
      <c r="G33" s="194">
        <v>0</v>
      </c>
      <c r="I33" s="99"/>
      <c r="J33" s="99"/>
      <c r="K33" s="99"/>
      <c r="L33" s="99"/>
    </row>
    <row r="34" spans="1:14">
      <c r="A34" s="312"/>
      <c r="B34" s="78" t="s">
        <v>82</v>
      </c>
      <c r="C34" s="193">
        <v>-1841</v>
      </c>
      <c r="D34" s="282">
        <v>-6084</v>
      </c>
      <c r="E34" s="193">
        <v>-1426</v>
      </c>
      <c r="F34" s="282">
        <v>-7852.8074783420379</v>
      </c>
      <c r="G34" s="193">
        <v>-5462.1247301491348</v>
      </c>
      <c r="I34" s="99"/>
      <c r="J34" s="99"/>
      <c r="K34" s="99"/>
      <c r="L34" s="99"/>
    </row>
    <row r="35" spans="1:14" ht="5.0999999999999996" customHeight="1">
      <c r="A35" s="312"/>
      <c r="B35" s="76"/>
      <c r="C35" s="192"/>
      <c r="D35" s="281"/>
      <c r="E35" s="192"/>
      <c r="F35" s="281"/>
      <c r="G35" s="192"/>
      <c r="I35" s="99"/>
      <c r="J35" s="99"/>
      <c r="K35" s="99"/>
      <c r="L35" s="99"/>
    </row>
    <row r="36" spans="1:14" s="55" customFormat="1">
      <c r="A36" s="312"/>
      <c r="B36" s="80" t="s">
        <v>268</v>
      </c>
      <c r="C36" s="195">
        <v>66303</v>
      </c>
      <c r="D36" s="283">
        <v>49611</v>
      </c>
      <c r="E36" s="195">
        <v>123365</v>
      </c>
      <c r="F36" s="283">
        <v>37544</v>
      </c>
      <c r="G36" s="195">
        <v>65747</v>
      </c>
      <c r="I36" s="99"/>
      <c r="J36" s="347">
        <f>C31+C34-C36</f>
        <v>0</v>
      </c>
      <c r="K36" s="347">
        <f t="shared" ref="K36:N36" si="2">D31+D34-D36</f>
        <v>0</v>
      </c>
      <c r="L36" s="347">
        <f t="shared" si="2"/>
        <v>0</v>
      </c>
      <c r="M36" s="347">
        <f t="shared" si="2"/>
        <v>0.192521657962061</v>
      </c>
      <c r="N36" s="347">
        <f t="shared" si="2"/>
        <v>-0.12473014913848601</v>
      </c>
    </row>
    <row r="37" spans="1:14" ht="5.0999999999999996" customHeight="1">
      <c r="A37" s="312"/>
      <c r="B37" s="76"/>
      <c r="C37" s="192"/>
      <c r="D37" s="281"/>
      <c r="E37" s="192"/>
      <c r="F37" s="281"/>
      <c r="G37" s="192"/>
      <c r="I37" s="99"/>
      <c r="J37" s="99"/>
      <c r="K37" s="99"/>
      <c r="L37" s="99"/>
    </row>
    <row r="38" spans="1:14">
      <c r="A38" s="312"/>
      <c r="B38" s="80" t="s">
        <v>59</v>
      </c>
      <c r="C38" s="193"/>
      <c r="D38" s="282"/>
      <c r="E38" s="193"/>
      <c r="F38" s="282"/>
      <c r="G38" s="193"/>
      <c r="I38" s="99"/>
      <c r="J38" s="99"/>
      <c r="K38" s="99"/>
      <c r="L38" s="99"/>
    </row>
    <row r="39" spans="1:14" ht="5.0999999999999996" customHeight="1">
      <c r="A39" s="312"/>
      <c r="B39" s="76"/>
      <c r="C39" s="192"/>
      <c r="D39" s="281"/>
      <c r="E39" s="192"/>
      <c r="F39" s="281"/>
      <c r="G39" s="192"/>
      <c r="I39" s="99"/>
      <c r="J39" s="99"/>
      <c r="K39" s="99"/>
      <c r="L39" s="99"/>
    </row>
    <row r="40" spans="1:14">
      <c r="A40" s="312"/>
      <c r="B40" s="78" t="s">
        <v>137</v>
      </c>
      <c r="C40" s="193">
        <v>-81589</v>
      </c>
      <c r="D40" s="282">
        <v>-57717</v>
      </c>
      <c r="E40" s="193">
        <v>-43792</v>
      </c>
      <c r="F40" s="282">
        <v>-53149</v>
      </c>
      <c r="G40" s="193">
        <v>-65378</v>
      </c>
      <c r="I40" s="99"/>
      <c r="J40" s="99"/>
      <c r="K40" s="99"/>
      <c r="L40" s="99"/>
    </row>
    <row r="41" spans="1:14">
      <c r="A41" s="312"/>
      <c r="B41" s="48" t="s">
        <v>269</v>
      </c>
      <c r="C41" s="193">
        <v>3167</v>
      </c>
      <c r="D41" s="234">
        <v>1672</v>
      </c>
      <c r="E41" s="193">
        <v>744</v>
      </c>
      <c r="F41" s="234">
        <v>207</v>
      </c>
      <c r="G41" s="193">
        <v>2157</v>
      </c>
      <c r="I41" s="99"/>
      <c r="J41" s="99"/>
      <c r="K41" s="99"/>
      <c r="L41" s="99"/>
    </row>
    <row r="42" spans="1:14">
      <c r="A42" s="312"/>
      <c r="B42" s="78" t="s">
        <v>71</v>
      </c>
      <c r="C42" s="193">
        <v>-3861</v>
      </c>
      <c r="D42" s="282">
        <v>-3213</v>
      </c>
      <c r="E42" s="193">
        <v>-2114</v>
      </c>
      <c r="F42" s="282">
        <v>-2632</v>
      </c>
      <c r="G42" s="193">
        <v>-89226</v>
      </c>
      <c r="I42" s="99"/>
      <c r="J42" s="99"/>
      <c r="K42" s="99"/>
      <c r="L42" s="99"/>
    </row>
    <row r="43" spans="1:14">
      <c r="A43" s="312"/>
      <c r="B43" s="78" t="s">
        <v>163</v>
      </c>
      <c r="C43" s="193">
        <v>-15890</v>
      </c>
      <c r="D43" s="282">
        <v>8083</v>
      </c>
      <c r="E43" s="193">
        <v>-9225</v>
      </c>
      <c r="F43" s="282">
        <v>2317</v>
      </c>
      <c r="G43" s="193">
        <v>2188</v>
      </c>
      <c r="I43" s="99"/>
      <c r="J43" s="99"/>
      <c r="K43" s="99"/>
      <c r="L43" s="99"/>
    </row>
    <row r="44" spans="1:14">
      <c r="A44" s="312"/>
      <c r="B44" s="78" t="s">
        <v>142</v>
      </c>
      <c r="C44" s="193">
        <v>0</v>
      </c>
      <c r="D44" s="282">
        <v>0</v>
      </c>
      <c r="E44" s="193">
        <v>0</v>
      </c>
      <c r="F44" s="282">
        <v>-44147</v>
      </c>
      <c r="G44" s="193">
        <v>-30190</v>
      </c>
      <c r="I44" s="99"/>
      <c r="J44" s="99"/>
      <c r="K44" s="99"/>
      <c r="L44" s="99"/>
    </row>
    <row r="45" spans="1:14">
      <c r="A45" s="312"/>
      <c r="B45" s="78" t="s">
        <v>156</v>
      </c>
      <c r="C45" s="193">
        <v>1028</v>
      </c>
      <c r="D45" s="282">
        <v>0</v>
      </c>
      <c r="E45" s="193">
        <v>6134</v>
      </c>
      <c r="F45" s="282">
        <v>58004</v>
      </c>
      <c r="G45" s="193">
        <v>23138</v>
      </c>
      <c r="I45" s="99"/>
      <c r="J45" s="99"/>
      <c r="K45" s="99"/>
      <c r="L45" s="99"/>
    </row>
    <row r="46" spans="1:14">
      <c r="A46" s="312"/>
      <c r="B46" s="78" t="s">
        <v>344</v>
      </c>
      <c r="C46" s="194">
        <v>-1468</v>
      </c>
      <c r="D46" s="234">
        <v>-16764</v>
      </c>
      <c r="E46" s="194">
        <v>0</v>
      </c>
      <c r="F46" s="234">
        <v>0</v>
      </c>
      <c r="G46" s="194">
        <v>0</v>
      </c>
      <c r="I46" s="99"/>
      <c r="J46" s="99"/>
      <c r="K46" s="99"/>
      <c r="L46" s="99"/>
    </row>
    <row r="47" spans="1:14">
      <c r="A47" s="312"/>
      <c r="B47" s="78" t="s">
        <v>345</v>
      </c>
      <c r="C47" s="194">
        <v>0</v>
      </c>
      <c r="D47" s="234">
        <v>0</v>
      </c>
      <c r="E47" s="194">
        <v>0</v>
      </c>
      <c r="F47" s="234">
        <v>0</v>
      </c>
      <c r="G47" s="194">
        <v>-426</v>
      </c>
      <c r="I47" s="99"/>
      <c r="J47" s="99"/>
      <c r="K47" s="99"/>
      <c r="L47" s="99"/>
    </row>
    <row r="48" spans="1:14">
      <c r="A48" s="312"/>
      <c r="B48" s="78" t="s">
        <v>158</v>
      </c>
      <c r="C48" s="194">
        <v>1858</v>
      </c>
      <c r="D48" s="234">
        <v>92</v>
      </c>
      <c r="E48" s="194">
        <v>1840</v>
      </c>
      <c r="F48" s="234">
        <v>498</v>
      </c>
      <c r="G48" s="194">
        <v>1212</v>
      </c>
      <c r="I48" s="99"/>
      <c r="J48" s="99"/>
      <c r="K48" s="99"/>
      <c r="L48" s="99"/>
    </row>
    <row r="49" spans="1:14">
      <c r="A49" s="312"/>
      <c r="B49" s="78" t="s">
        <v>123</v>
      </c>
      <c r="C49" s="194">
        <v>0</v>
      </c>
      <c r="D49" s="234">
        <v>0</v>
      </c>
      <c r="E49" s="194">
        <v>0</v>
      </c>
      <c r="F49" s="234">
        <v>-250</v>
      </c>
      <c r="G49" s="194">
        <v>0</v>
      </c>
      <c r="I49" s="99"/>
      <c r="J49" s="99"/>
      <c r="K49" s="99"/>
      <c r="L49" s="99"/>
    </row>
    <row r="50" spans="1:14">
      <c r="A50" s="312"/>
      <c r="B50" s="78" t="s">
        <v>297</v>
      </c>
      <c r="C50" s="194">
        <v>0</v>
      </c>
      <c r="D50" s="234">
        <v>0</v>
      </c>
      <c r="E50" s="194">
        <v>0</v>
      </c>
      <c r="F50" s="234">
        <v>0</v>
      </c>
      <c r="G50" s="194">
        <v>0</v>
      </c>
      <c r="I50" s="99"/>
      <c r="J50" s="99"/>
      <c r="K50" s="99"/>
      <c r="L50" s="99"/>
    </row>
    <row r="51" spans="1:14" hidden="1">
      <c r="A51" s="312"/>
      <c r="B51" s="78" t="s">
        <v>160</v>
      </c>
      <c r="C51" s="193">
        <v>0</v>
      </c>
      <c r="D51" s="282">
        <v>0</v>
      </c>
      <c r="E51" s="194">
        <v>0</v>
      </c>
      <c r="F51" s="282">
        <v>0</v>
      </c>
      <c r="G51" s="193">
        <v>0</v>
      </c>
      <c r="I51" s="99"/>
      <c r="J51" s="99"/>
      <c r="K51" s="99"/>
      <c r="L51" s="99"/>
    </row>
    <row r="52" spans="1:14" ht="11.25" hidden="1" customHeight="1">
      <c r="A52" s="312"/>
      <c r="B52" s="76" t="s">
        <v>166</v>
      </c>
      <c r="C52" s="193">
        <v>0</v>
      </c>
      <c r="D52" s="282">
        <v>0</v>
      </c>
      <c r="E52" s="194">
        <v>0</v>
      </c>
      <c r="F52" s="282">
        <v>0</v>
      </c>
      <c r="G52" s="193">
        <v>0</v>
      </c>
      <c r="I52" s="99"/>
      <c r="J52" s="99"/>
      <c r="K52" s="99"/>
      <c r="L52" s="99"/>
    </row>
    <row r="53" spans="1:14" ht="11.25" customHeight="1">
      <c r="A53" s="312"/>
      <c r="B53" s="76" t="s">
        <v>136</v>
      </c>
      <c r="C53" s="193">
        <v>92</v>
      </c>
      <c r="D53" s="282">
        <v>109</v>
      </c>
      <c r="E53" s="194">
        <v>10096</v>
      </c>
      <c r="F53" s="282">
        <v>94</v>
      </c>
      <c r="G53" s="193">
        <v>62</v>
      </c>
      <c r="I53" s="99"/>
      <c r="J53" s="99"/>
      <c r="K53" s="99"/>
      <c r="L53" s="99"/>
    </row>
    <row r="54" spans="1:14" ht="11.25" customHeight="1">
      <c r="A54" s="312"/>
      <c r="B54" s="76" t="s">
        <v>81</v>
      </c>
      <c r="C54" s="193">
        <v>571</v>
      </c>
      <c r="D54" s="282">
        <v>1279</v>
      </c>
      <c r="E54" s="194">
        <v>2014</v>
      </c>
      <c r="F54" s="282">
        <v>350</v>
      </c>
      <c r="G54" s="193">
        <v>51</v>
      </c>
      <c r="I54" s="99"/>
      <c r="J54" s="99"/>
      <c r="K54" s="99"/>
      <c r="L54" s="99"/>
    </row>
    <row r="55" spans="1:14" ht="5.0999999999999996" customHeight="1">
      <c r="A55" s="312"/>
      <c r="B55" s="76"/>
      <c r="C55" s="192"/>
      <c r="D55" s="281"/>
      <c r="E55" s="192"/>
      <c r="F55" s="281"/>
      <c r="G55" s="192"/>
      <c r="I55" s="99"/>
      <c r="J55" s="99"/>
      <c r="K55" s="99"/>
      <c r="L55" s="99"/>
    </row>
    <row r="56" spans="1:14" s="55" customFormat="1">
      <c r="A56" s="312"/>
      <c r="B56" s="82" t="s">
        <v>288</v>
      </c>
      <c r="C56" s="195">
        <v>-96092</v>
      </c>
      <c r="D56" s="283">
        <v>-66459</v>
      </c>
      <c r="E56" s="195">
        <v>-34303</v>
      </c>
      <c r="F56" s="283">
        <v>-38708</v>
      </c>
      <c r="G56" s="195">
        <v>-156412</v>
      </c>
      <c r="I56" s="99"/>
      <c r="J56" s="347">
        <f>SUM(C40:C54)-C56</f>
        <v>0</v>
      </c>
      <c r="K56" s="347">
        <f t="shared" ref="K56:N56" si="3">SUM(D40:D54)-D56</f>
        <v>0</v>
      </c>
      <c r="L56" s="347">
        <f t="shared" si="3"/>
        <v>0</v>
      </c>
      <c r="M56" s="347">
        <f t="shared" si="3"/>
        <v>0</v>
      </c>
      <c r="N56" s="347">
        <f t="shared" si="3"/>
        <v>0</v>
      </c>
    </row>
    <row r="57" spans="1:14" ht="5.0999999999999996" customHeight="1">
      <c r="A57" s="312"/>
      <c r="B57" s="76"/>
      <c r="C57" s="192"/>
      <c r="D57" s="281"/>
      <c r="E57" s="192"/>
      <c r="F57" s="281"/>
      <c r="G57" s="192"/>
      <c r="I57" s="99"/>
      <c r="J57" s="99"/>
      <c r="K57" s="99"/>
      <c r="L57" s="99"/>
    </row>
    <row r="58" spans="1:14" s="55" customFormat="1">
      <c r="A58" s="312"/>
      <c r="B58" s="80" t="s">
        <v>60</v>
      </c>
      <c r="C58" s="195"/>
      <c r="D58" s="283"/>
      <c r="E58" s="195"/>
      <c r="F58" s="283"/>
      <c r="G58" s="195"/>
      <c r="I58" s="99"/>
      <c r="J58" s="99"/>
      <c r="K58" s="99"/>
      <c r="L58" s="99"/>
    </row>
    <row r="59" spans="1:14" ht="5.0999999999999996" customHeight="1">
      <c r="A59" s="312"/>
      <c r="B59" s="76"/>
      <c r="C59" s="192"/>
      <c r="D59" s="281"/>
      <c r="E59" s="192"/>
      <c r="F59" s="281"/>
      <c r="G59" s="192"/>
      <c r="I59" s="99"/>
      <c r="J59" s="99"/>
      <c r="K59" s="99"/>
      <c r="L59" s="99"/>
    </row>
    <row r="60" spans="1:14">
      <c r="A60" s="312"/>
      <c r="B60" s="79" t="s">
        <v>243</v>
      </c>
      <c r="C60" s="193">
        <v>11196</v>
      </c>
      <c r="D60" s="282">
        <v>6659</v>
      </c>
      <c r="E60" s="193">
        <v>21337</v>
      </c>
      <c r="F60" s="282">
        <v>68173</v>
      </c>
      <c r="G60" s="193">
        <v>124276</v>
      </c>
      <c r="I60" s="99"/>
      <c r="J60" s="99"/>
      <c r="K60" s="99"/>
      <c r="L60" s="99"/>
    </row>
    <row r="61" spans="1:14">
      <c r="A61" s="312"/>
      <c r="B61" s="79" t="s">
        <v>61</v>
      </c>
      <c r="C61" s="193">
        <v>-9995</v>
      </c>
      <c r="D61" s="282">
        <v>-30576</v>
      </c>
      <c r="E61" s="193">
        <v>-75639</v>
      </c>
      <c r="F61" s="282">
        <v>-74644</v>
      </c>
      <c r="G61" s="193">
        <v>-68780</v>
      </c>
      <c r="I61" s="99"/>
      <c r="J61" s="99"/>
      <c r="K61" s="99"/>
      <c r="L61" s="99"/>
    </row>
    <row r="62" spans="1:14">
      <c r="A62" s="312"/>
      <c r="B62" s="79" t="s">
        <v>329</v>
      </c>
      <c r="C62" s="194">
        <v>1636</v>
      </c>
      <c r="D62" s="282">
        <v>22200</v>
      </c>
      <c r="E62" s="193">
        <v>-1874</v>
      </c>
      <c r="F62" s="282">
        <v>-20415</v>
      </c>
      <c r="G62" s="193">
        <v>41143</v>
      </c>
      <c r="I62" s="99"/>
      <c r="J62" s="99"/>
      <c r="K62" s="99"/>
      <c r="L62" s="99"/>
    </row>
    <row r="63" spans="1:14">
      <c r="A63" s="312"/>
      <c r="B63" s="79" t="s">
        <v>298</v>
      </c>
      <c r="C63" s="194">
        <v>1191</v>
      </c>
      <c r="D63" s="282">
        <v>99</v>
      </c>
      <c r="E63" s="193">
        <v>1077</v>
      </c>
      <c r="F63" s="282">
        <v>500</v>
      </c>
      <c r="G63" s="193">
        <v>660</v>
      </c>
      <c r="H63" s="48">
        <v>2</v>
      </c>
      <c r="I63" s="99"/>
      <c r="J63" s="99"/>
      <c r="K63" s="99"/>
      <c r="L63" s="99"/>
    </row>
    <row r="64" spans="1:14">
      <c r="A64" s="312"/>
      <c r="B64" s="79" t="s">
        <v>159</v>
      </c>
      <c r="C64" s="194">
        <v>-1053</v>
      </c>
      <c r="D64" s="282">
        <v>-1003</v>
      </c>
      <c r="E64" s="193">
        <v>-1094</v>
      </c>
      <c r="F64" s="282">
        <v>-1202</v>
      </c>
      <c r="G64" s="193">
        <v>-866</v>
      </c>
      <c r="I64" s="99"/>
      <c r="J64" s="99"/>
      <c r="K64" s="99"/>
      <c r="L64" s="99"/>
    </row>
    <row r="65" spans="1:14" hidden="1">
      <c r="A65" s="312"/>
      <c r="B65" s="76" t="s">
        <v>270</v>
      </c>
      <c r="C65" s="194">
        <v>0</v>
      </c>
      <c r="D65" s="234">
        <v>0</v>
      </c>
      <c r="E65" s="194">
        <v>0</v>
      </c>
      <c r="F65" s="234">
        <v>0</v>
      </c>
      <c r="G65" s="194">
        <v>0</v>
      </c>
      <c r="I65" s="99"/>
      <c r="J65" s="99"/>
      <c r="K65" s="99"/>
      <c r="L65" s="99"/>
    </row>
    <row r="66" spans="1:14" hidden="1">
      <c r="A66" s="312"/>
      <c r="B66" s="79" t="s">
        <v>153</v>
      </c>
      <c r="C66" s="194">
        <v>0</v>
      </c>
      <c r="D66" s="234">
        <v>0</v>
      </c>
      <c r="E66" s="194">
        <v>0</v>
      </c>
      <c r="F66" s="234">
        <v>0</v>
      </c>
      <c r="G66" s="194">
        <v>0</v>
      </c>
      <c r="I66" s="99"/>
      <c r="J66" s="99"/>
      <c r="K66" s="99"/>
      <c r="L66" s="99"/>
    </row>
    <row r="67" spans="1:14">
      <c r="A67" s="312"/>
      <c r="B67" s="79" t="s">
        <v>271</v>
      </c>
      <c r="C67" s="194">
        <v>-241</v>
      </c>
      <c r="D67" s="234">
        <v>0</v>
      </c>
      <c r="E67" s="194">
        <v>0</v>
      </c>
      <c r="F67" s="234">
        <v>0</v>
      </c>
      <c r="G67" s="194">
        <v>0</v>
      </c>
      <c r="I67" s="99"/>
      <c r="J67" s="99"/>
      <c r="K67" s="99"/>
      <c r="L67" s="99"/>
    </row>
    <row r="68" spans="1:14">
      <c r="A68" s="312"/>
      <c r="B68" s="79" t="s">
        <v>244</v>
      </c>
      <c r="C68" s="193">
        <v>-10379</v>
      </c>
      <c r="D68" s="282">
        <v>-6259</v>
      </c>
      <c r="E68" s="193">
        <v>-10936</v>
      </c>
      <c r="F68" s="282">
        <v>-32991</v>
      </c>
      <c r="G68" s="193">
        <v>-9420</v>
      </c>
      <c r="I68" s="99"/>
      <c r="J68" s="99"/>
      <c r="K68" s="99"/>
      <c r="L68" s="99"/>
    </row>
    <row r="69" spans="1:14">
      <c r="A69" s="312"/>
      <c r="B69" s="79" t="s">
        <v>272</v>
      </c>
      <c r="C69" s="193">
        <v>1</v>
      </c>
      <c r="D69" s="282">
        <v>9</v>
      </c>
      <c r="E69" s="193">
        <v>0</v>
      </c>
      <c r="F69" s="282">
        <v>10</v>
      </c>
      <c r="G69" s="193">
        <v>37</v>
      </c>
      <c r="I69" s="99"/>
      <c r="J69" s="99"/>
      <c r="K69" s="99"/>
      <c r="L69" s="99"/>
    </row>
    <row r="70" spans="1:14">
      <c r="A70" s="312"/>
      <c r="B70" s="79" t="s">
        <v>164</v>
      </c>
      <c r="C70" s="194">
        <v>0</v>
      </c>
      <c r="D70" s="234">
        <v>-8468</v>
      </c>
      <c r="E70" s="194">
        <v>-10348</v>
      </c>
      <c r="F70" s="234">
        <v>0</v>
      </c>
      <c r="G70" s="194">
        <v>0</v>
      </c>
      <c r="I70" s="99"/>
      <c r="J70" s="99"/>
      <c r="K70" s="99"/>
      <c r="L70" s="99"/>
    </row>
    <row r="71" spans="1:14" hidden="1">
      <c r="A71" s="312"/>
      <c r="B71" s="78" t="s">
        <v>97</v>
      </c>
      <c r="C71" s="194">
        <v>0</v>
      </c>
      <c r="D71" s="234">
        <v>0</v>
      </c>
      <c r="E71" s="194">
        <v>0</v>
      </c>
      <c r="F71" s="234">
        <v>0</v>
      </c>
      <c r="G71" s="194">
        <v>0</v>
      </c>
      <c r="I71" s="99"/>
      <c r="J71" s="99"/>
      <c r="K71" s="99"/>
      <c r="L71" s="99"/>
    </row>
    <row r="72" spans="1:14">
      <c r="A72" s="312"/>
      <c r="B72" s="413" t="s">
        <v>273</v>
      </c>
      <c r="C72" s="194">
        <v>0</v>
      </c>
      <c r="D72" s="234">
        <v>0</v>
      </c>
      <c r="E72" s="194">
        <v>0</v>
      </c>
      <c r="F72" s="234">
        <v>696.46109313587294</v>
      </c>
      <c r="G72" s="194">
        <v>299</v>
      </c>
      <c r="I72" s="99"/>
      <c r="J72" s="99"/>
      <c r="K72" s="99"/>
      <c r="L72" s="99"/>
    </row>
    <row r="73" spans="1:14" ht="11.25" hidden="1" customHeight="1">
      <c r="A73" s="312"/>
      <c r="B73" s="78"/>
      <c r="C73" s="194">
        <v>0</v>
      </c>
      <c r="D73" s="282">
        <v>0</v>
      </c>
      <c r="E73" s="193">
        <v>0</v>
      </c>
      <c r="F73" s="234">
        <v>0</v>
      </c>
      <c r="G73" s="194">
        <v>0</v>
      </c>
      <c r="I73" s="99"/>
      <c r="J73" s="99"/>
      <c r="K73" s="99"/>
      <c r="L73" s="99"/>
    </row>
    <row r="74" spans="1:14">
      <c r="A74" s="312"/>
      <c r="B74" s="413" t="s">
        <v>165</v>
      </c>
      <c r="C74" s="193">
        <v>31630</v>
      </c>
      <c r="D74" s="234">
        <v>25532</v>
      </c>
      <c r="E74" s="194">
        <v>0</v>
      </c>
      <c r="F74" s="234">
        <v>61863</v>
      </c>
      <c r="G74" s="194">
        <v>0</v>
      </c>
      <c r="I74" s="99"/>
      <c r="J74" s="99"/>
      <c r="K74" s="99"/>
      <c r="L74" s="99"/>
    </row>
    <row r="75" spans="1:14" hidden="1">
      <c r="A75" s="312"/>
      <c r="B75" s="413" t="s">
        <v>165</v>
      </c>
      <c r="C75" s="193">
        <v>0</v>
      </c>
      <c r="D75" s="282">
        <v>0</v>
      </c>
      <c r="E75" s="194">
        <v>0</v>
      </c>
      <c r="F75" s="234">
        <v>0</v>
      </c>
      <c r="G75" s="194">
        <v>0</v>
      </c>
      <c r="I75" s="99"/>
      <c r="J75" s="99"/>
      <c r="K75" s="99"/>
      <c r="L75" s="99"/>
    </row>
    <row r="76" spans="1:14">
      <c r="A76" s="312"/>
      <c r="B76" s="413" t="s">
        <v>311</v>
      </c>
      <c r="C76" s="193">
        <v>0</v>
      </c>
      <c r="D76" s="282">
        <v>0</v>
      </c>
      <c r="E76" s="194">
        <v>0</v>
      </c>
      <c r="F76" s="234">
        <v>0</v>
      </c>
      <c r="G76" s="194">
        <v>-3052</v>
      </c>
      <c r="I76" s="99"/>
      <c r="J76" s="99"/>
      <c r="K76" s="99"/>
      <c r="L76" s="99"/>
    </row>
    <row r="77" spans="1:14" ht="5.0999999999999996" customHeight="1">
      <c r="A77" s="312"/>
      <c r="B77" s="76"/>
      <c r="C77" s="192"/>
      <c r="D77" s="281"/>
      <c r="E77" s="192"/>
      <c r="F77" s="281"/>
      <c r="G77" s="192"/>
      <c r="I77" s="99"/>
      <c r="J77" s="99"/>
      <c r="K77" s="99"/>
      <c r="L77" s="99"/>
    </row>
    <row r="78" spans="1:14" s="55" customFormat="1">
      <c r="A78" s="312"/>
      <c r="B78" s="82" t="s">
        <v>274</v>
      </c>
      <c r="C78" s="195">
        <v>23986</v>
      </c>
      <c r="D78" s="283">
        <v>8193</v>
      </c>
      <c r="E78" s="195">
        <v>-77477</v>
      </c>
      <c r="F78" s="283">
        <v>1990</v>
      </c>
      <c r="G78" s="195">
        <v>84297</v>
      </c>
      <c r="I78" s="99"/>
      <c r="J78" s="347">
        <f>SUM(C59:C76)-C78</f>
        <v>0</v>
      </c>
      <c r="K78" s="347">
        <f t="shared" ref="K78:N78" si="4">SUM(D59:D76)-D78</f>
        <v>0</v>
      </c>
      <c r="L78" s="347">
        <f t="shared" si="4"/>
        <v>0</v>
      </c>
      <c r="M78" s="347">
        <f t="shared" si="4"/>
        <v>0.46109313587658107</v>
      </c>
      <c r="N78" s="347">
        <f t="shared" si="4"/>
        <v>0</v>
      </c>
    </row>
    <row r="79" spans="1:14" ht="5.0999999999999996" customHeight="1">
      <c r="A79" s="312"/>
      <c r="B79" s="76"/>
      <c r="C79" s="192"/>
      <c r="D79" s="281"/>
      <c r="E79" s="192"/>
      <c r="F79" s="281"/>
      <c r="G79" s="192"/>
      <c r="I79" s="99"/>
      <c r="J79" s="99"/>
      <c r="K79" s="99"/>
      <c r="L79" s="99"/>
    </row>
    <row r="80" spans="1:14" ht="22.5">
      <c r="A80" s="312"/>
      <c r="B80" s="102" t="s">
        <v>330</v>
      </c>
      <c r="C80" s="195">
        <v>-5803</v>
      </c>
      <c r="D80" s="283">
        <v>-8655</v>
      </c>
      <c r="E80" s="195">
        <v>11585</v>
      </c>
      <c r="F80" s="283">
        <v>826</v>
      </c>
      <c r="G80" s="195">
        <v>-6368</v>
      </c>
      <c r="I80" s="99"/>
      <c r="J80" s="99"/>
      <c r="K80" s="99"/>
      <c r="L80" s="99"/>
    </row>
    <row r="81" spans="1:12" s="83" customFormat="1">
      <c r="A81" s="312"/>
      <c r="B81" s="103" t="s">
        <v>275</v>
      </c>
      <c r="C81" s="193">
        <v>-276</v>
      </c>
      <c r="D81" s="282">
        <v>-9</v>
      </c>
      <c r="E81" s="193">
        <v>-14</v>
      </c>
      <c r="F81" s="282">
        <v>135</v>
      </c>
      <c r="G81" s="193">
        <v>88</v>
      </c>
      <c r="I81" s="99"/>
      <c r="J81" s="99"/>
      <c r="K81" s="99"/>
      <c r="L81" s="99"/>
    </row>
    <row r="82" spans="1:12" ht="7.5" customHeight="1">
      <c r="A82" s="312"/>
      <c r="B82" s="78"/>
      <c r="C82" s="193"/>
      <c r="D82" s="282"/>
      <c r="E82" s="193"/>
      <c r="F82" s="282"/>
      <c r="G82" s="193"/>
      <c r="I82" s="99"/>
      <c r="J82" s="99"/>
      <c r="K82" s="99"/>
      <c r="L82" s="99"/>
    </row>
    <row r="83" spans="1:12">
      <c r="A83" s="312"/>
      <c r="B83" s="78" t="s">
        <v>276</v>
      </c>
      <c r="C83" s="193">
        <v>-6973</v>
      </c>
      <c r="D83" s="282">
        <v>1691</v>
      </c>
      <c r="E83" s="193">
        <v>-9880</v>
      </c>
      <c r="F83" s="282">
        <v>-10842</v>
      </c>
      <c r="G83" s="193">
        <v>-4562</v>
      </c>
      <c r="I83" s="99"/>
      <c r="J83" s="99"/>
      <c r="K83" s="99"/>
      <c r="L83" s="99"/>
    </row>
    <row r="84" spans="1:12" s="55" customFormat="1">
      <c r="A84" s="312"/>
      <c r="B84" s="353" t="s">
        <v>277</v>
      </c>
      <c r="C84" s="196">
        <v>-13052</v>
      </c>
      <c r="D84" s="284">
        <v>-6973</v>
      </c>
      <c r="E84" s="196">
        <v>1691</v>
      </c>
      <c r="F84" s="284">
        <v>-9881</v>
      </c>
      <c r="G84" s="196">
        <v>-10842</v>
      </c>
      <c r="I84" s="99"/>
      <c r="J84" s="99"/>
      <c r="K84" s="99"/>
      <c r="L84" s="99"/>
    </row>
    <row r="85" spans="1:12">
      <c r="D85" s="277"/>
      <c r="F85" s="285"/>
      <c r="G85" s="48"/>
    </row>
    <row r="86" spans="1:12" hidden="1">
      <c r="C86" s="376">
        <f>C80+C83-C84+C81</f>
        <v>0</v>
      </c>
      <c r="D86" s="377">
        <f>D80+D83-D84+D81</f>
        <v>0</v>
      </c>
      <c r="E86" s="376">
        <f>E80+E83-E84+E81</f>
        <v>0</v>
      </c>
      <c r="F86" s="377">
        <f>F80+F83-F84+F81</f>
        <v>0</v>
      </c>
      <c r="G86" s="376">
        <f>G80+G83-G84+G81</f>
        <v>0</v>
      </c>
    </row>
    <row r="87" spans="1:12">
      <c r="C87" s="376">
        <f>C80+C83-C84+C81</f>
        <v>0</v>
      </c>
      <c r="D87" s="376">
        <f t="shared" ref="D87:G87" si="5">D80+D83-D84+D81</f>
        <v>0</v>
      </c>
      <c r="E87" s="376">
        <f t="shared" si="5"/>
        <v>0</v>
      </c>
      <c r="F87" s="376">
        <f t="shared" si="5"/>
        <v>0</v>
      </c>
      <c r="G87" s="376">
        <f t="shared" si="5"/>
        <v>0</v>
      </c>
    </row>
    <row r="88" spans="1:12">
      <c r="C88" s="376">
        <f>C36+C56+C78-C80</f>
        <v>0</v>
      </c>
      <c r="D88" s="376">
        <f t="shared" ref="D88:G88" si="6">D36+D56+D78-D80</f>
        <v>0</v>
      </c>
      <c r="E88" s="376">
        <f t="shared" si="6"/>
        <v>0</v>
      </c>
      <c r="F88" s="376">
        <f t="shared" si="6"/>
        <v>0</v>
      </c>
      <c r="G88" s="376">
        <f t="shared" si="6"/>
        <v>0</v>
      </c>
    </row>
    <row r="89" spans="1:12">
      <c r="D89" s="277"/>
      <c r="E89" s="84"/>
      <c r="F89" s="277"/>
    </row>
    <row r="90" spans="1:12">
      <c r="D90" s="277"/>
      <c r="E90" s="84"/>
      <c r="F90" s="48"/>
    </row>
  </sheetData>
  <mergeCells count="2">
    <mergeCell ref="B7:B8"/>
    <mergeCell ref="C7:G7"/>
  </mergeCells>
  <hyperlinks>
    <hyperlink ref="A1" location="Cover!E6" display="INDEX"/>
  </hyperlinks>
  <pageMargins left="0.23" right="0" top="1" bottom="1" header="0.5" footer="0.5"/>
  <pageSetup paperSize="9" scale="89" orientation="portrait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5"/>
  <sheetViews>
    <sheetView showGridLines="0" view="pageBreakPreview" zoomScaleNormal="100" zoomScaleSheetLayoutView="100" workbookViewId="0"/>
  </sheetViews>
  <sheetFormatPr defaultRowHeight="11.25"/>
  <cols>
    <col min="1" max="1" width="7.140625" style="10" customWidth="1"/>
    <col min="2" max="2" width="36.42578125" style="2" customWidth="1"/>
    <col min="3" max="7" width="10.28515625" style="2" customWidth="1"/>
    <col min="8" max="8" width="2" style="2" customWidth="1"/>
    <col min="9" max="11" width="9.140625" style="2"/>
    <col min="12" max="12" width="5.7109375" style="2" customWidth="1"/>
    <col min="13" max="16384" width="9.140625" style="2"/>
  </cols>
  <sheetData>
    <row r="1" spans="1:14">
      <c r="A1" s="307" t="s">
        <v>13</v>
      </c>
    </row>
    <row r="3" spans="1:14" ht="12.6" customHeight="1">
      <c r="A3" s="302">
        <v>4</v>
      </c>
      <c r="B3" s="1" t="s">
        <v>179</v>
      </c>
      <c r="C3" s="1"/>
      <c r="D3" s="1"/>
      <c r="E3" s="1"/>
      <c r="F3" s="1"/>
      <c r="G3" s="1"/>
    </row>
    <row r="4" spans="1:14" ht="12.6" customHeight="1">
      <c r="A4" s="20"/>
      <c r="B4" s="44"/>
      <c r="C4" s="44"/>
      <c r="D4" s="44"/>
      <c r="E4" s="44"/>
      <c r="F4" s="44"/>
      <c r="G4" s="3" t="str">
        <f>'Trends file-1'!$G$6</f>
        <v>Amount in Rs Mn, except ratios</v>
      </c>
      <c r="H4" s="44"/>
      <c r="I4" s="44"/>
    </row>
    <row r="5" spans="1:14" ht="12.6" customHeight="1">
      <c r="A5" s="20"/>
      <c r="B5" s="474" t="s">
        <v>0</v>
      </c>
      <c r="C5" s="477" t="s">
        <v>1</v>
      </c>
      <c r="D5" s="478"/>
      <c r="E5" s="478"/>
      <c r="F5" s="478"/>
      <c r="G5" s="478"/>
    </row>
    <row r="6" spans="1:14" ht="24.95" customHeight="1">
      <c r="A6" s="20"/>
      <c r="B6" s="474"/>
      <c r="C6" s="226">
        <f>'Trends file-3'!C8</f>
        <v>43100</v>
      </c>
      <c r="D6" s="226">
        <f>'Trends file-3'!D8</f>
        <v>43008</v>
      </c>
      <c r="E6" s="226">
        <f>'Trends file-3'!E8</f>
        <v>42916</v>
      </c>
      <c r="F6" s="226">
        <f>'Trends file-3'!F8</f>
        <v>42825</v>
      </c>
      <c r="G6" s="226">
        <f>'Trends file-3'!G8</f>
        <v>42735</v>
      </c>
      <c r="I6" s="46"/>
      <c r="J6" s="46"/>
    </row>
    <row r="7" spans="1:14" ht="12.6" customHeight="1">
      <c r="A7" s="312"/>
      <c r="B7" s="63" t="s">
        <v>4</v>
      </c>
      <c r="C7" s="197">
        <v>203185.72113152765</v>
      </c>
      <c r="D7" s="286">
        <v>217769.22502394384</v>
      </c>
      <c r="E7" s="197">
        <v>219581.07135732195</v>
      </c>
      <c r="F7" s="286">
        <v>219346.26601603039</v>
      </c>
      <c r="G7" s="197">
        <v>233357.00577673159</v>
      </c>
      <c r="I7" s="100"/>
      <c r="J7" s="100"/>
      <c r="K7" s="100"/>
      <c r="L7" s="100"/>
    </row>
    <row r="8" spans="1:14" ht="12.6" customHeight="1">
      <c r="A8" s="312"/>
      <c r="B8" s="64" t="s">
        <v>77</v>
      </c>
      <c r="C8" s="158">
        <v>75870.785288853484</v>
      </c>
      <c r="D8" s="178">
        <v>80036.779149402952</v>
      </c>
      <c r="E8" s="158">
        <v>78230.605177341946</v>
      </c>
      <c r="F8" s="178">
        <v>79928.17510540357</v>
      </c>
      <c r="G8" s="158">
        <v>85704.883887307544</v>
      </c>
      <c r="I8" s="100"/>
      <c r="J8" s="100"/>
      <c r="K8" s="100"/>
      <c r="L8" s="100"/>
      <c r="M8" s="100"/>
      <c r="N8" s="100"/>
    </row>
    <row r="9" spans="1:14" s="31" customFormat="1">
      <c r="A9" s="312"/>
      <c r="B9" s="114" t="s">
        <v>79</v>
      </c>
      <c r="C9" s="198">
        <v>0.37340608811649839</v>
      </c>
      <c r="D9" s="287">
        <v>0.36753025658516653</v>
      </c>
      <c r="E9" s="198">
        <v>0.35627208071153871</v>
      </c>
      <c r="F9" s="287">
        <v>0.36439268630888028</v>
      </c>
      <c r="G9" s="198">
        <v>0.36726938452967295</v>
      </c>
      <c r="I9" s="100"/>
      <c r="J9" s="100"/>
      <c r="K9" s="100"/>
      <c r="L9" s="100"/>
    </row>
    <row r="10" spans="1:14">
      <c r="A10" s="312"/>
      <c r="B10" s="64" t="s">
        <v>15</v>
      </c>
      <c r="C10" s="158">
        <v>27007.804845516526</v>
      </c>
      <c r="D10" s="178">
        <v>32898.176641485945</v>
      </c>
      <c r="E10" s="158">
        <v>29878.49503766594</v>
      </c>
      <c r="F10" s="178">
        <v>29642.50087323055</v>
      </c>
      <c r="G10" s="158">
        <v>36747.542663412562</v>
      </c>
      <c r="I10" s="100"/>
      <c r="J10" s="100"/>
      <c r="K10" s="100"/>
      <c r="L10" s="100"/>
      <c r="M10" s="100"/>
    </row>
    <row r="11" spans="1:14">
      <c r="A11" s="312"/>
      <c r="B11" s="64" t="s">
        <v>9</v>
      </c>
      <c r="C11" s="158">
        <v>20879.938198095013</v>
      </c>
      <c r="D11" s="178">
        <v>23265.552426707825</v>
      </c>
      <c r="E11" s="158">
        <v>18273.849285377171</v>
      </c>
      <c r="F11" s="178">
        <v>19162.404048247281</v>
      </c>
      <c r="G11" s="158">
        <v>19357.203553651136</v>
      </c>
      <c r="I11" s="100"/>
      <c r="J11" s="100"/>
      <c r="K11" s="100"/>
      <c r="L11" s="100"/>
      <c r="M11" s="100"/>
    </row>
    <row r="12" spans="1:14">
      <c r="A12" s="312"/>
      <c r="B12" s="63" t="s">
        <v>138</v>
      </c>
      <c r="C12" s="158">
        <v>2255.5716060109994</v>
      </c>
      <c r="D12" s="178">
        <v>3662.4368425059997</v>
      </c>
      <c r="E12" s="158">
        <v>2854.8167090000002</v>
      </c>
      <c r="F12" s="178">
        <v>2508.0063559999999</v>
      </c>
      <c r="G12" s="158">
        <v>2696.4694500000005</v>
      </c>
      <c r="I12" s="100"/>
      <c r="J12" s="100"/>
      <c r="K12" s="100"/>
      <c r="L12" s="100"/>
    </row>
    <row r="13" spans="1:14">
      <c r="A13" s="312"/>
      <c r="B13" s="63" t="s">
        <v>139</v>
      </c>
      <c r="C13" s="158">
        <v>8380.7265823385133</v>
      </c>
      <c r="D13" s="178">
        <v>12987.661223475123</v>
      </c>
      <c r="E13" s="158">
        <v>14816.122222113767</v>
      </c>
      <c r="F13" s="178">
        <v>12514.602742696268</v>
      </c>
      <c r="G13" s="158">
        <v>20595.256560941423</v>
      </c>
      <c r="I13" s="100"/>
      <c r="J13" s="100"/>
      <c r="K13" s="100"/>
      <c r="L13" s="100"/>
    </row>
    <row r="14" spans="1:14">
      <c r="A14" s="312"/>
      <c r="B14" s="63" t="s">
        <v>35</v>
      </c>
      <c r="C14" s="158">
        <v>1180.7143617519971</v>
      </c>
      <c r="D14" s="178">
        <v>5672.0260738750021</v>
      </c>
      <c r="E14" s="158">
        <v>8237.3093563249986</v>
      </c>
      <c r="F14" s="178">
        <v>6942.9777132569961</v>
      </c>
      <c r="G14" s="158">
        <v>12882.950365857998</v>
      </c>
      <c r="I14" s="100"/>
      <c r="J14" s="100"/>
      <c r="K14" s="100"/>
      <c r="L14" s="100"/>
    </row>
    <row r="15" spans="1:14">
      <c r="A15" s="312"/>
      <c r="B15" s="432" t="s">
        <v>331</v>
      </c>
      <c r="C15" s="158">
        <v>7200.0122205865164</v>
      </c>
      <c r="D15" s="178">
        <v>7315.6351496001207</v>
      </c>
      <c r="E15" s="158">
        <v>6578.8128657887682</v>
      </c>
      <c r="F15" s="178">
        <v>5571.6250294392721</v>
      </c>
      <c r="G15" s="158">
        <v>7712.3061950834253</v>
      </c>
      <c r="I15" s="100"/>
      <c r="J15" s="100"/>
      <c r="K15" s="100"/>
      <c r="L15" s="100"/>
    </row>
    <row r="16" spans="1:14">
      <c r="A16" s="312"/>
      <c r="B16" s="433" t="s">
        <v>332</v>
      </c>
      <c r="C16" s="158">
        <v>2858.9338526510001</v>
      </c>
      <c r="D16" s="178">
        <v>2591.7239020030001</v>
      </c>
      <c r="E16" s="158">
        <v>2518.3199316600003</v>
      </c>
      <c r="F16" s="178">
        <v>1106.7692322299999</v>
      </c>
      <c r="G16" s="158">
        <v>1541.1765410799999</v>
      </c>
      <c r="I16" s="100"/>
      <c r="J16" s="100"/>
      <c r="K16" s="100"/>
      <c r="L16" s="100"/>
    </row>
    <row r="17" spans="1:13">
      <c r="A17" s="312"/>
      <c r="B17" s="433" t="s">
        <v>333</v>
      </c>
      <c r="C17" s="158">
        <v>4341.0783679355163</v>
      </c>
      <c r="D17" s="178">
        <v>4723.9112475971206</v>
      </c>
      <c r="E17" s="158">
        <v>4060.492934128768</v>
      </c>
      <c r="F17" s="178">
        <v>4464.8557972092722</v>
      </c>
      <c r="G17" s="158">
        <v>6171.1296540034255</v>
      </c>
      <c r="I17" s="100"/>
      <c r="J17" s="100"/>
      <c r="K17" s="100"/>
      <c r="L17" s="100"/>
    </row>
    <row r="18" spans="1:13">
      <c r="A18" s="312"/>
      <c r="B18" s="432" t="s">
        <v>334</v>
      </c>
      <c r="C18" s="158">
        <v>1592.6416841669993</v>
      </c>
      <c r="D18" s="178">
        <v>1454.9393459290004</v>
      </c>
      <c r="E18" s="158">
        <v>401.52614046499997</v>
      </c>
      <c r="F18" s="178">
        <v>865.47613986999932</v>
      </c>
      <c r="G18" s="158">
        <v>997.79219882099915</v>
      </c>
      <c r="I18" s="100"/>
      <c r="J18" s="100"/>
      <c r="K18" s="100"/>
      <c r="L18" s="100"/>
    </row>
    <row r="19" spans="1:13" ht="12" customHeight="1">
      <c r="A19" s="312"/>
      <c r="B19" s="434" t="s">
        <v>335</v>
      </c>
      <c r="C19" s="157">
        <v>5607.3705364195175</v>
      </c>
      <c r="D19" s="260">
        <v>5860.6958036711203</v>
      </c>
      <c r="E19" s="157">
        <v>6177.2867253237682</v>
      </c>
      <c r="F19" s="260">
        <v>4706.1488895692728</v>
      </c>
      <c r="G19" s="157">
        <v>6714.5139962624262</v>
      </c>
      <c r="I19" s="100"/>
      <c r="J19" s="100"/>
      <c r="K19" s="100"/>
      <c r="L19" s="100"/>
      <c r="M19" s="100"/>
    </row>
    <row r="20" spans="1:13" ht="12.6" customHeight="1">
      <c r="A20" s="312"/>
      <c r="B20" s="433" t="s">
        <v>332</v>
      </c>
      <c r="C20" s="158">
        <v>2548.0271260479999</v>
      </c>
      <c r="D20" s="178">
        <v>2430.1552911809999</v>
      </c>
      <c r="E20" s="158">
        <v>2504.7033219250002</v>
      </c>
      <c r="F20" s="178">
        <v>971.90644274500028</v>
      </c>
      <c r="G20" s="158">
        <v>1678.7315901149998</v>
      </c>
      <c r="I20" s="100"/>
      <c r="J20" s="100"/>
      <c r="K20" s="100"/>
      <c r="L20" s="100"/>
    </row>
    <row r="21" spans="1:13" s="1" customFormat="1">
      <c r="A21" s="312"/>
      <c r="B21" s="435" t="s">
        <v>140</v>
      </c>
      <c r="C21" s="157">
        <v>3058.3434103715172</v>
      </c>
      <c r="D21" s="260">
        <v>3429.540512490119</v>
      </c>
      <c r="E21" s="157">
        <v>3672.583403398768</v>
      </c>
      <c r="F21" s="260">
        <v>3734.2424468242725</v>
      </c>
      <c r="G21" s="157">
        <v>5035.7824061474266</v>
      </c>
      <c r="I21" s="100"/>
      <c r="J21" s="100"/>
      <c r="K21" s="100"/>
      <c r="L21" s="100"/>
      <c r="M21" s="152"/>
    </row>
    <row r="22" spans="1:13" s="1" customFormat="1">
      <c r="A22" s="312"/>
      <c r="B22" s="63" t="s">
        <v>73</v>
      </c>
      <c r="C22" s="158">
        <v>64656.585002435299</v>
      </c>
      <c r="D22" s="178">
        <v>74838.180878672501</v>
      </c>
      <c r="E22" s="158">
        <v>65857.089786724289</v>
      </c>
      <c r="F22" s="178">
        <v>38081.655487770797</v>
      </c>
      <c r="G22" s="158">
        <v>58536.753049130515</v>
      </c>
      <c r="I22" s="100"/>
      <c r="J22" s="100"/>
      <c r="K22" s="100"/>
      <c r="L22" s="100"/>
    </row>
    <row r="23" spans="1:13" s="1" customFormat="1">
      <c r="A23" s="312"/>
      <c r="B23" s="63" t="s">
        <v>74</v>
      </c>
      <c r="C23" s="158">
        <v>11214.200286418185</v>
      </c>
      <c r="D23" s="178">
        <v>5198.5982707304502</v>
      </c>
      <c r="E23" s="158">
        <v>12373.515390617657</v>
      </c>
      <c r="F23" s="178">
        <v>41846.519617632774</v>
      </c>
      <c r="G23" s="158">
        <v>27168.130838177029</v>
      </c>
      <c r="I23" s="100"/>
      <c r="J23" s="100"/>
      <c r="K23" s="100"/>
      <c r="L23" s="100"/>
    </row>
    <row r="24" spans="1:13">
      <c r="A24" s="312"/>
      <c r="B24" s="111" t="s">
        <v>83</v>
      </c>
      <c r="C24" s="199">
        <v>3071441.7492015851</v>
      </c>
      <c r="D24" s="288">
        <v>3060093.2778734802</v>
      </c>
      <c r="E24" s="199">
        <v>2958338.9468235355</v>
      </c>
      <c r="F24" s="288">
        <v>2911546.6280084886</v>
      </c>
      <c r="G24" s="199">
        <v>2891534.9517986868</v>
      </c>
    </row>
    <row r="25" spans="1:13" s="31" customFormat="1" ht="12.6" customHeight="1">
      <c r="A25" s="33"/>
      <c r="B25" s="41"/>
      <c r="C25" s="41"/>
      <c r="D25" s="41"/>
      <c r="E25" s="41"/>
      <c r="F25" s="34"/>
      <c r="G25" s="34"/>
    </row>
    <row r="26" spans="1:13" ht="12.6" customHeight="1">
      <c r="A26" s="19"/>
      <c r="B26" s="305" t="s">
        <v>180</v>
      </c>
      <c r="C26" s="1"/>
      <c r="D26" s="1"/>
      <c r="E26" s="1"/>
      <c r="F26" s="1"/>
      <c r="G26" s="1"/>
    </row>
    <row r="27" spans="1:13" ht="12.6" customHeight="1">
      <c r="A27" s="19"/>
      <c r="B27" s="1"/>
      <c r="C27" s="1"/>
      <c r="D27" s="1"/>
      <c r="E27" s="1"/>
      <c r="F27" s="1"/>
      <c r="G27" s="1"/>
    </row>
    <row r="28" spans="1:13" ht="12.6" customHeight="1">
      <c r="A28" s="302">
        <v>4.0999999999999996</v>
      </c>
      <c r="B28" s="1" t="s">
        <v>181</v>
      </c>
      <c r="C28" s="1"/>
      <c r="D28" s="1"/>
      <c r="E28" s="1"/>
      <c r="F28" s="1"/>
      <c r="G28" s="1"/>
    </row>
    <row r="29" spans="1:13" ht="12.6" customHeight="1">
      <c r="A29" s="19"/>
      <c r="B29" s="1"/>
      <c r="C29" s="1"/>
      <c r="D29" s="1"/>
      <c r="E29" s="1"/>
      <c r="F29" s="1"/>
      <c r="G29" s="3" t="str">
        <f>'Trends file-1'!$G$6</f>
        <v>Amount in Rs Mn, except ratios</v>
      </c>
    </row>
    <row r="30" spans="1:13" ht="12.6" customHeight="1">
      <c r="A30" s="19"/>
      <c r="B30" s="475" t="s">
        <v>0</v>
      </c>
      <c r="C30" s="477" t="s">
        <v>1</v>
      </c>
      <c r="D30" s="478"/>
      <c r="E30" s="478"/>
      <c r="F30" s="478"/>
      <c r="G30" s="478"/>
    </row>
    <row r="31" spans="1:13" ht="24" customHeight="1">
      <c r="A31" s="19"/>
      <c r="B31" s="476"/>
      <c r="C31" s="226">
        <f>$C$6</f>
        <v>43100</v>
      </c>
      <c r="D31" s="226">
        <f>$D$6</f>
        <v>43008</v>
      </c>
      <c r="E31" s="226">
        <f>$E$6</f>
        <v>42916</v>
      </c>
      <c r="F31" s="226">
        <f>$F$6</f>
        <v>42825</v>
      </c>
      <c r="G31" s="226">
        <f>$G$6</f>
        <v>42735</v>
      </c>
    </row>
    <row r="32" spans="1:13" ht="12.6" customHeight="1">
      <c r="A32" s="312"/>
      <c r="B32" s="44" t="s">
        <v>4</v>
      </c>
      <c r="C32" s="43">
        <v>153852.76157955709</v>
      </c>
      <c r="D32" s="154">
        <v>168182.91669560503</v>
      </c>
      <c r="E32" s="43">
        <v>173284.61093432194</v>
      </c>
      <c r="F32" s="154">
        <v>171166.90241763092</v>
      </c>
      <c r="G32" s="43">
        <v>182392.13347934818</v>
      </c>
    </row>
    <row r="33" spans="1:11" ht="12.6" customHeight="1">
      <c r="A33" s="312"/>
      <c r="B33" s="64" t="s">
        <v>141</v>
      </c>
      <c r="C33" s="42">
        <v>137285.20000000001</v>
      </c>
      <c r="D33" s="153">
        <v>146048.4</v>
      </c>
      <c r="E33" s="42">
        <v>152160.20000000001</v>
      </c>
      <c r="F33" s="153">
        <v>152656.1</v>
      </c>
      <c r="G33" s="42">
        <v>162409.20000000001</v>
      </c>
    </row>
    <row r="34" spans="1:11" ht="12.6" customHeight="1">
      <c r="A34" s="312"/>
      <c r="B34" s="44" t="s">
        <v>77</v>
      </c>
      <c r="C34" s="42">
        <v>57678.862123879051</v>
      </c>
      <c r="D34" s="153">
        <v>63222.678681468038</v>
      </c>
      <c r="E34" s="42">
        <v>64637.859417061933</v>
      </c>
      <c r="F34" s="153">
        <v>66871.407683996891</v>
      </c>
      <c r="G34" s="42">
        <v>72692.636832978154</v>
      </c>
    </row>
    <row r="35" spans="1:11" ht="12.6" customHeight="1">
      <c r="A35" s="312"/>
      <c r="B35" s="116" t="s">
        <v>79</v>
      </c>
      <c r="C35" s="117">
        <v>0.37489650190031448</v>
      </c>
      <c r="D35" s="289">
        <v>0.37591617462488791</v>
      </c>
      <c r="E35" s="117">
        <v>0.37301557863993401</v>
      </c>
      <c r="F35" s="289">
        <v>0.39067954575024694</v>
      </c>
      <c r="G35" s="117">
        <v>0.3985513818292441</v>
      </c>
    </row>
    <row r="36" spans="1:11" ht="12.6" customHeight="1">
      <c r="A36" s="312"/>
      <c r="B36" s="304" t="s">
        <v>15</v>
      </c>
      <c r="C36" s="42">
        <v>15963.469118022062</v>
      </c>
      <c r="D36" s="153">
        <v>24599.750862561028</v>
      </c>
      <c r="E36" s="42">
        <v>24862.615872580929</v>
      </c>
      <c r="F36" s="153">
        <v>25720.544222959899</v>
      </c>
      <c r="G36" s="42">
        <v>33500.431160856118</v>
      </c>
    </row>
    <row r="37" spans="1:11" ht="12.6" customHeight="1">
      <c r="A37" s="312"/>
      <c r="B37" s="63" t="s">
        <v>139</v>
      </c>
      <c r="C37" s="158">
        <v>1616.7432638710634</v>
      </c>
      <c r="D37" s="178">
        <v>6885.2515383688951</v>
      </c>
      <c r="E37" s="158">
        <v>8436.3163183030556</v>
      </c>
      <c r="F37" s="178">
        <v>12267.161908706577</v>
      </c>
      <c r="G37" s="158">
        <v>23048.460265718342</v>
      </c>
    </row>
    <row r="38" spans="1:11" ht="12.6" hidden="1" customHeight="1">
      <c r="A38" s="312"/>
      <c r="B38" s="432" t="s">
        <v>35</v>
      </c>
      <c r="C38" s="436">
        <v>-619.18873620900104</v>
      </c>
      <c r="D38" s="437">
        <v>3503.6044789810003</v>
      </c>
      <c r="E38" s="436">
        <v>4625.9992419749997</v>
      </c>
      <c r="F38" s="437">
        <v>4224.7377678859993</v>
      </c>
      <c r="G38" s="436">
        <v>10007.579377372002</v>
      </c>
    </row>
    <row r="39" spans="1:11" ht="12.6" customHeight="1">
      <c r="A39" s="312"/>
      <c r="B39" s="434" t="s">
        <v>336</v>
      </c>
      <c r="C39" s="438">
        <v>2235.9320000800644</v>
      </c>
      <c r="D39" s="439">
        <v>3381.6470593878948</v>
      </c>
      <c r="E39" s="438">
        <v>3810.3170763280559</v>
      </c>
      <c r="F39" s="439">
        <v>8042.424140820578</v>
      </c>
      <c r="G39" s="438">
        <v>13040.880888346341</v>
      </c>
    </row>
    <row r="40" spans="1:11" ht="12.6" customHeight="1">
      <c r="A40" s="312"/>
      <c r="B40" s="433" t="s">
        <v>332</v>
      </c>
      <c r="C40" s="436">
        <v>1831.381378999999</v>
      </c>
      <c r="D40" s="437">
        <v>2372.7455780000005</v>
      </c>
      <c r="E40" s="436">
        <v>2521.9507090000002</v>
      </c>
      <c r="F40" s="437">
        <v>1494.0773499999987</v>
      </c>
      <c r="G40" s="436">
        <v>1969.6425310000004</v>
      </c>
    </row>
    <row r="41" spans="1:11" ht="12.6" customHeight="1">
      <c r="A41" s="312"/>
      <c r="B41" s="435" t="s">
        <v>333</v>
      </c>
      <c r="C41" s="440">
        <v>404.55062108006541</v>
      </c>
      <c r="D41" s="441">
        <v>1008.9014813878948</v>
      </c>
      <c r="E41" s="440">
        <v>1288.3663673280553</v>
      </c>
      <c r="F41" s="441">
        <v>6548.3467908205794</v>
      </c>
      <c r="G41" s="440">
        <v>11071.238357346338</v>
      </c>
    </row>
    <row r="42" spans="1:11" ht="12.6" customHeight="1">
      <c r="A42" s="312"/>
      <c r="B42" s="93" t="s">
        <v>73</v>
      </c>
      <c r="C42" s="107">
        <v>59989.219353236018</v>
      </c>
      <c r="D42" s="151">
        <v>71707.579193021069</v>
      </c>
      <c r="E42" s="107">
        <v>62696.144667088993</v>
      </c>
      <c r="F42" s="151">
        <v>29048.913809787002</v>
      </c>
      <c r="G42" s="107">
        <v>54170.539921352989</v>
      </c>
      <c r="K42" s="375"/>
    </row>
    <row r="43" spans="1:11" ht="12.6" customHeight="1">
      <c r="A43" s="312"/>
      <c r="B43" s="93" t="s">
        <v>74</v>
      </c>
      <c r="C43" s="105">
        <v>-2310.3572293569669</v>
      </c>
      <c r="D43" s="290">
        <v>-8484.9005115530308</v>
      </c>
      <c r="E43" s="105">
        <v>1941.7147499729399</v>
      </c>
      <c r="F43" s="290">
        <v>37822.493874209889</v>
      </c>
      <c r="G43" s="105">
        <v>18522.096911625165</v>
      </c>
    </row>
    <row r="44" spans="1:11" ht="12.6" customHeight="1">
      <c r="A44" s="312"/>
      <c r="B44" s="106" t="s">
        <v>83</v>
      </c>
      <c r="C44" s="108">
        <v>2512932.1362761338</v>
      </c>
      <c r="D44" s="291">
        <v>2458028.2196044652</v>
      </c>
      <c r="E44" s="108">
        <v>2368975.0117211156</v>
      </c>
      <c r="F44" s="291">
        <v>2332858.1715938384</v>
      </c>
      <c r="G44" s="108">
        <v>2307153.5877899313</v>
      </c>
    </row>
    <row r="45" spans="1:11" customFormat="1" ht="12.6" customHeight="1"/>
    <row r="46" spans="1:11" ht="12.6" customHeight="1">
      <c r="A46" s="302" t="s">
        <v>131</v>
      </c>
      <c r="B46" s="1" t="s">
        <v>182</v>
      </c>
      <c r="C46" s="1"/>
      <c r="D46" s="1"/>
      <c r="E46" s="1"/>
      <c r="F46" s="1"/>
      <c r="G46" s="1"/>
    </row>
    <row r="47" spans="1:11" ht="12.6" customHeight="1">
      <c r="A47" s="19"/>
      <c r="B47" s="1"/>
      <c r="C47" s="1"/>
      <c r="D47" s="1"/>
      <c r="E47" s="1"/>
      <c r="F47" s="1"/>
      <c r="G47" s="3" t="str">
        <f>'Trends file-1'!$G$6</f>
        <v>Amount in Rs Mn, except ratios</v>
      </c>
    </row>
    <row r="48" spans="1:11" ht="12.6" customHeight="1">
      <c r="A48" s="19"/>
      <c r="B48" s="475" t="s">
        <v>0</v>
      </c>
      <c r="C48" s="477" t="s">
        <v>1</v>
      </c>
      <c r="D48" s="478"/>
      <c r="E48" s="478"/>
      <c r="F48" s="478"/>
      <c r="G48" s="478"/>
    </row>
    <row r="49" spans="1:7" ht="24" customHeight="1">
      <c r="A49" s="19"/>
      <c r="B49" s="476"/>
      <c r="C49" s="226">
        <f>$C$6</f>
        <v>43100</v>
      </c>
      <c r="D49" s="226">
        <f>$D$6</f>
        <v>43008</v>
      </c>
      <c r="E49" s="226">
        <f>$E$6</f>
        <v>42916</v>
      </c>
      <c r="F49" s="226">
        <f>$F$6</f>
        <v>42825</v>
      </c>
      <c r="G49" s="226">
        <f>$G$6</f>
        <v>42735</v>
      </c>
    </row>
    <row r="50" spans="1:7" ht="12.6" customHeight="1">
      <c r="A50" s="312"/>
      <c r="B50" s="44" t="s">
        <v>4</v>
      </c>
      <c r="C50" s="43">
        <v>152941.78909087699</v>
      </c>
      <c r="D50" s="154">
        <v>167281.76108294708</v>
      </c>
      <c r="E50" s="43">
        <v>172436.119396995</v>
      </c>
      <c r="F50" s="154">
        <v>170356.0587409189</v>
      </c>
      <c r="G50" s="43">
        <v>180126.19231320513</v>
      </c>
    </row>
    <row r="51" spans="1:7" ht="12.6" customHeight="1">
      <c r="A51" s="312"/>
      <c r="B51" s="64" t="s">
        <v>141</v>
      </c>
      <c r="C51" s="42">
        <v>136391.9</v>
      </c>
      <c r="D51" s="153">
        <v>145178.1</v>
      </c>
      <c r="E51" s="42">
        <v>151319.4</v>
      </c>
      <c r="F51" s="153">
        <v>151807.29999999999</v>
      </c>
      <c r="G51" s="42">
        <v>160351.1</v>
      </c>
    </row>
    <row r="52" spans="1:7" ht="12.6" customHeight="1">
      <c r="A52" s="312"/>
      <c r="B52" s="44" t="s">
        <v>77</v>
      </c>
      <c r="C52" s="42">
        <v>57657.564184536997</v>
      </c>
      <c r="D52" s="153">
        <v>63241.203935989062</v>
      </c>
      <c r="E52" s="42">
        <v>64701.998287130031</v>
      </c>
      <c r="F52" s="153">
        <v>66986.133166378888</v>
      </c>
      <c r="G52" s="42">
        <v>72517.709176895136</v>
      </c>
    </row>
    <row r="53" spans="1:7" ht="12.6" customHeight="1">
      <c r="A53" s="312"/>
      <c r="B53" s="116" t="s">
        <v>79</v>
      </c>
      <c r="C53" s="117">
        <v>0.37699025575199241</v>
      </c>
      <c r="D53" s="289">
        <v>0.37805199757928631</v>
      </c>
      <c r="E53" s="117">
        <v>0.37522300149986776</v>
      </c>
      <c r="F53" s="289">
        <v>0.39321250832794163</v>
      </c>
      <c r="G53" s="117">
        <v>0.4025939162184734</v>
      </c>
    </row>
    <row r="54" spans="1:7" ht="12.6" customHeight="1">
      <c r="A54" s="312"/>
      <c r="B54" s="304" t="s">
        <v>15</v>
      </c>
      <c r="C54" s="42">
        <v>16257.055334219003</v>
      </c>
      <c r="D54" s="153">
        <v>24937.549260313055</v>
      </c>
      <c r="E54" s="42">
        <v>25230.317753650037</v>
      </c>
      <c r="F54" s="153">
        <v>26143.238565816864</v>
      </c>
      <c r="G54" s="42">
        <v>34238.33119612914</v>
      </c>
    </row>
    <row r="55" spans="1:7" ht="12.6" customHeight="1">
      <c r="A55" s="312"/>
      <c r="B55" s="63" t="s">
        <v>139</v>
      </c>
      <c r="C55" s="158">
        <v>2158.7656748179943</v>
      </c>
      <c r="D55" s="178">
        <v>7085.1374179178893</v>
      </c>
      <c r="E55" s="158">
        <v>9231.8674495492014</v>
      </c>
      <c r="F55" s="178">
        <v>13422.179568992788</v>
      </c>
      <c r="G55" s="158">
        <v>24670.48179164551</v>
      </c>
    </row>
    <row r="56" spans="1:7" ht="12.6" hidden="1" customHeight="1">
      <c r="A56" s="312"/>
      <c r="B56" s="432" t="s">
        <v>35</v>
      </c>
      <c r="C56" s="158">
        <v>-624.37212778199955</v>
      </c>
      <c r="D56" s="178">
        <v>3498.3243378219995</v>
      </c>
      <c r="E56" s="158">
        <v>4620.9552448699997</v>
      </c>
      <c r="F56" s="178">
        <v>4219.6697368269997</v>
      </c>
      <c r="G56" s="158">
        <v>9991.5173128180013</v>
      </c>
    </row>
    <row r="57" spans="1:7" ht="12.6" customHeight="1">
      <c r="A57" s="312"/>
      <c r="B57" s="434" t="s">
        <v>336</v>
      </c>
      <c r="C57" s="157">
        <v>2783.1378025999938</v>
      </c>
      <c r="D57" s="260">
        <v>3586.8130800958897</v>
      </c>
      <c r="E57" s="157">
        <v>4610.9122046792017</v>
      </c>
      <c r="F57" s="260">
        <v>9202.5098321657879</v>
      </c>
      <c r="G57" s="157">
        <v>14678.964478827509</v>
      </c>
    </row>
    <row r="58" spans="1:7" ht="12.6" customHeight="1">
      <c r="A58" s="312"/>
      <c r="B58" s="433" t="s">
        <v>332</v>
      </c>
      <c r="C58" s="158">
        <v>1831.381378999999</v>
      </c>
      <c r="D58" s="178">
        <v>2372.7455780000005</v>
      </c>
      <c r="E58" s="158">
        <v>2521.9507090000002</v>
      </c>
      <c r="F58" s="178">
        <v>1494.0773499999987</v>
      </c>
      <c r="G58" s="158">
        <v>1969.6425310000004</v>
      </c>
    </row>
    <row r="59" spans="1:7" ht="12.6" customHeight="1">
      <c r="A59" s="312"/>
      <c r="B59" s="435" t="s">
        <v>333</v>
      </c>
      <c r="C59" s="440">
        <v>951.75642359999483</v>
      </c>
      <c r="D59" s="441">
        <v>1214.0675020958897</v>
      </c>
      <c r="E59" s="440">
        <v>2088.9614956792011</v>
      </c>
      <c r="F59" s="441">
        <v>7708.4324821657892</v>
      </c>
      <c r="G59" s="440">
        <v>12709.32194782751</v>
      </c>
    </row>
    <row r="60" spans="1:7" ht="12.6" customHeight="1">
      <c r="A60" s="312"/>
      <c r="B60" s="93" t="s">
        <v>73</v>
      </c>
      <c r="C60" s="107">
        <v>59600.601534054018</v>
      </c>
      <c r="D60" s="151">
        <v>71440.418266300068</v>
      </c>
      <c r="E60" s="107">
        <v>62417.699506583995</v>
      </c>
      <c r="F60" s="151">
        <v>28496.571428242001</v>
      </c>
      <c r="G60" s="107">
        <v>53713.602246786992</v>
      </c>
    </row>
    <row r="61" spans="1:7" ht="12.6" customHeight="1">
      <c r="A61" s="312"/>
      <c r="B61" s="93" t="s">
        <v>74</v>
      </c>
      <c r="C61" s="105">
        <v>-1943.0373495170206</v>
      </c>
      <c r="D61" s="290">
        <v>-8199.2143303110061</v>
      </c>
      <c r="E61" s="105">
        <v>2284.2987805460361</v>
      </c>
      <c r="F61" s="290">
        <v>38489.561738136887</v>
      </c>
      <c r="G61" s="105">
        <v>18804.106930108144</v>
      </c>
    </row>
    <row r="62" spans="1:7" ht="12.6" customHeight="1">
      <c r="A62" s="312"/>
      <c r="B62" s="106" t="s">
        <v>83</v>
      </c>
      <c r="C62" s="108">
        <v>2477471.5353478254</v>
      </c>
      <c r="D62" s="291">
        <v>2422553.2890266725</v>
      </c>
      <c r="E62" s="108">
        <v>2334084.7758674324</v>
      </c>
      <c r="F62" s="291">
        <v>2297615.3301125122</v>
      </c>
      <c r="G62" s="108">
        <v>2270717.724939757</v>
      </c>
    </row>
    <row r="63" spans="1:7" customFormat="1" ht="12.6" customHeight="1"/>
    <row r="64" spans="1:7" ht="12.6" customHeight="1">
      <c r="A64" s="20"/>
      <c r="B64" s="115" t="s">
        <v>85</v>
      </c>
      <c r="C64" s="1"/>
      <c r="D64" s="1"/>
      <c r="E64" s="1"/>
      <c r="F64" s="1"/>
      <c r="G64" s="1"/>
    </row>
    <row r="65" spans="1:13" customFormat="1" ht="12.6" customHeight="1"/>
    <row r="66" spans="1:13" ht="12.6" customHeight="1">
      <c r="A66" s="19" t="s">
        <v>146</v>
      </c>
      <c r="B66" s="1" t="s">
        <v>132</v>
      </c>
      <c r="C66" s="1"/>
      <c r="D66" s="1"/>
      <c r="E66" s="1"/>
      <c r="F66" s="1"/>
      <c r="G66" s="1"/>
    </row>
    <row r="67" spans="1:13" ht="12.6" customHeight="1">
      <c r="A67" s="20"/>
      <c r="G67" s="3" t="str">
        <f>'Trends file-1'!$G$6</f>
        <v>Amount in Rs Mn, except ratios</v>
      </c>
      <c r="H67" s="30"/>
      <c r="I67" s="30"/>
      <c r="J67" s="30"/>
      <c r="K67" s="30"/>
      <c r="L67" s="3"/>
    </row>
    <row r="68" spans="1:13" ht="12.75" customHeight="1">
      <c r="A68" s="20"/>
      <c r="B68" s="475" t="s">
        <v>0</v>
      </c>
      <c r="C68" s="477" t="s">
        <v>1</v>
      </c>
      <c r="D68" s="478"/>
      <c r="E68" s="478"/>
      <c r="F68" s="478"/>
      <c r="G68" s="478"/>
      <c r="H68" s="379"/>
      <c r="I68" s="379"/>
      <c r="J68" s="379"/>
      <c r="K68" s="379"/>
      <c r="L68" s="379"/>
    </row>
    <row r="69" spans="1:13" ht="24.95" customHeight="1">
      <c r="A69" s="20"/>
      <c r="B69" s="476"/>
      <c r="C69" s="226">
        <f>$C$6</f>
        <v>43100</v>
      </c>
      <c r="D69" s="226">
        <f>$D$6</f>
        <v>43008</v>
      </c>
      <c r="E69" s="226">
        <f>$E$6</f>
        <v>42916</v>
      </c>
      <c r="F69" s="226">
        <f>$F$6</f>
        <v>42825</v>
      </c>
      <c r="G69" s="226">
        <f>$G$6</f>
        <v>42735</v>
      </c>
      <c r="H69" s="8"/>
      <c r="I69" s="8"/>
      <c r="J69" s="8"/>
      <c r="K69" s="8"/>
      <c r="L69" s="8"/>
    </row>
    <row r="70" spans="1:13" ht="12.6" customHeight="1">
      <c r="A70" s="313"/>
      <c r="B70" s="2" t="s">
        <v>4</v>
      </c>
      <c r="C70" s="43">
        <v>107510.39734299996</v>
      </c>
      <c r="D70" s="154">
        <v>122450.17312800002</v>
      </c>
      <c r="E70" s="43">
        <v>129146.70572999999</v>
      </c>
      <c r="F70" s="154">
        <v>129718.05126499999</v>
      </c>
      <c r="G70" s="43">
        <v>138129.62470500005</v>
      </c>
      <c r="H70" s="5"/>
      <c r="I70" s="100"/>
      <c r="J70" s="100"/>
      <c r="K70" s="100"/>
      <c r="L70" s="100"/>
    </row>
    <row r="71" spans="1:13" ht="12.6" customHeight="1">
      <c r="A71" s="313"/>
      <c r="B71" s="2" t="s">
        <v>77</v>
      </c>
      <c r="C71" s="42">
        <v>35090.921213339956</v>
      </c>
      <c r="D71" s="153">
        <v>42087.358577575025</v>
      </c>
      <c r="E71" s="42">
        <v>44281.229713139983</v>
      </c>
      <c r="F71" s="153">
        <v>47873.154957489052</v>
      </c>
      <c r="G71" s="42">
        <v>52986.338956959953</v>
      </c>
      <c r="H71" s="5"/>
      <c r="I71" s="100"/>
      <c r="J71" s="100"/>
      <c r="K71" s="100"/>
      <c r="L71" s="100"/>
    </row>
    <row r="72" spans="1:13" s="1" customFormat="1">
      <c r="A72" s="313"/>
      <c r="B72" s="116" t="s">
        <v>79</v>
      </c>
      <c r="C72" s="117">
        <v>0.32639560526770517</v>
      </c>
      <c r="D72" s="289">
        <v>0.34371007816853089</v>
      </c>
      <c r="E72" s="117">
        <v>0.34287541027733487</v>
      </c>
      <c r="F72" s="289">
        <v>0.3690554590562678</v>
      </c>
      <c r="G72" s="117">
        <v>0.38359866010004395</v>
      </c>
      <c r="H72" s="9"/>
      <c r="I72" s="100"/>
      <c r="J72" s="100"/>
      <c r="K72" s="100"/>
      <c r="L72" s="100"/>
    </row>
    <row r="73" spans="1:13" ht="12.6" customHeight="1">
      <c r="A73" s="313"/>
      <c r="B73" s="308" t="s">
        <v>15</v>
      </c>
      <c r="C73" s="42">
        <v>1668.4377053399803</v>
      </c>
      <c r="D73" s="153">
        <v>11377.827201575012</v>
      </c>
      <c r="E73" s="42">
        <v>12602.926117139985</v>
      </c>
      <c r="F73" s="153">
        <v>14391.755197489052</v>
      </c>
      <c r="G73" s="42">
        <v>23022.516568959967</v>
      </c>
      <c r="H73" s="5"/>
      <c r="I73" s="100"/>
      <c r="J73" s="100"/>
      <c r="K73" s="100"/>
      <c r="L73" s="100"/>
      <c r="M73" s="100"/>
    </row>
    <row r="74" spans="1:13" s="1" customFormat="1">
      <c r="A74" s="313"/>
      <c r="B74" s="93" t="s">
        <v>73</v>
      </c>
      <c r="C74" s="107">
        <v>49356.647657974019</v>
      </c>
      <c r="D74" s="151">
        <v>61053.494660032062</v>
      </c>
      <c r="E74" s="107">
        <v>50729.090676827989</v>
      </c>
      <c r="F74" s="151">
        <v>20542.802611305</v>
      </c>
      <c r="G74" s="107">
        <v>44091.432341489992</v>
      </c>
      <c r="H74" s="9"/>
      <c r="I74" s="100"/>
      <c r="J74" s="100"/>
      <c r="K74" s="100"/>
      <c r="L74" s="100"/>
    </row>
    <row r="75" spans="1:13" s="1" customFormat="1">
      <c r="A75" s="313"/>
      <c r="B75" s="93" t="s">
        <v>74</v>
      </c>
      <c r="C75" s="105">
        <v>-14265.726444634063</v>
      </c>
      <c r="D75" s="290">
        <v>-18966.136082457037</v>
      </c>
      <c r="E75" s="105">
        <v>-6447.8609636880064</v>
      </c>
      <c r="F75" s="290">
        <v>27330.352346184052</v>
      </c>
      <c r="G75" s="105">
        <v>8894.9066154699613</v>
      </c>
      <c r="H75" s="9"/>
      <c r="I75" s="100"/>
      <c r="J75" s="100"/>
      <c r="K75" s="100"/>
      <c r="L75" s="100"/>
    </row>
    <row r="76" spans="1:13" s="1" customFormat="1">
      <c r="A76" s="313"/>
      <c r="B76" s="106" t="s">
        <v>83</v>
      </c>
      <c r="C76" s="108">
        <v>2027872.18015425</v>
      </c>
      <c r="D76" s="291">
        <v>1983494.1073575392</v>
      </c>
      <c r="E76" s="108">
        <v>1905160.5235878914</v>
      </c>
      <c r="F76" s="291">
        <v>1864560.3949811915</v>
      </c>
      <c r="G76" s="108">
        <v>1845896.2828896479</v>
      </c>
      <c r="H76" s="9"/>
      <c r="I76" s="100"/>
      <c r="J76" s="100"/>
      <c r="K76" s="100"/>
      <c r="L76" s="100"/>
    </row>
    <row r="77" spans="1:13" s="44" customFormat="1" ht="36" customHeight="1">
      <c r="A77" s="431"/>
      <c r="B77" s="473"/>
      <c r="C77" s="473"/>
      <c r="D77" s="473"/>
      <c r="E77" s="473"/>
      <c r="F77" s="473"/>
      <c r="G77" s="473"/>
    </row>
    <row r="78" spans="1:13">
      <c r="A78" s="20"/>
      <c r="B78" s="31"/>
      <c r="C78" s="31"/>
      <c r="D78" s="31"/>
      <c r="E78" s="31"/>
      <c r="F78" s="31"/>
    </row>
    <row r="79" spans="1:13" ht="12.6" customHeight="1">
      <c r="A79" s="19" t="s">
        <v>147</v>
      </c>
      <c r="B79" s="1" t="s">
        <v>227</v>
      </c>
      <c r="C79" s="1"/>
      <c r="D79" s="1"/>
      <c r="E79" s="1"/>
      <c r="F79" s="1"/>
      <c r="G79" s="1"/>
    </row>
    <row r="80" spans="1:13" ht="12.6" customHeight="1">
      <c r="A80" s="20"/>
      <c r="G80" s="3" t="str">
        <f>'Trends file-1'!$G$6</f>
        <v>Amount in Rs Mn, except ratios</v>
      </c>
      <c r="L80" s="3"/>
    </row>
    <row r="81" spans="1:13" ht="12.75" customHeight="1">
      <c r="A81" s="20"/>
      <c r="B81" s="475" t="s">
        <v>0</v>
      </c>
      <c r="C81" s="477" t="s">
        <v>1</v>
      </c>
      <c r="D81" s="478"/>
      <c r="E81" s="478"/>
      <c r="F81" s="478"/>
      <c r="G81" s="478"/>
      <c r="H81" s="379"/>
      <c r="I81" s="379"/>
      <c r="J81" s="379"/>
      <c r="K81" s="379"/>
      <c r="L81" s="379"/>
    </row>
    <row r="82" spans="1:13" ht="24.95" customHeight="1">
      <c r="A82" s="20"/>
      <c r="B82" s="476"/>
      <c r="C82" s="226">
        <f>$C$6</f>
        <v>43100</v>
      </c>
      <c r="D82" s="226">
        <f>$D$6</f>
        <v>43008</v>
      </c>
      <c r="E82" s="226">
        <f>$E$6</f>
        <v>42916</v>
      </c>
      <c r="F82" s="226">
        <f>$F$6</f>
        <v>42825</v>
      </c>
      <c r="G82" s="226">
        <f>$G$6</f>
        <v>42735</v>
      </c>
      <c r="H82" s="8"/>
      <c r="I82" s="8"/>
      <c r="J82" s="8"/>
      <c r="K82" s="8"/>
      <c r="L82" s="8"/>
    </row>
    <row r="83" spans="1:13" ht="12.6" customHeight="1">
      <c r="A83" s="313"/>
      <c r="B83" s="2" t="s">
        <v>4</v>
      </c>
      <c r="C83" s="43">
        <v>6152.7651580000029</v>
      </c>
      <c r="D83" s="154">
        <v>6367.2892729999994</v>
      </c>
      <c r="E83" s="43">
        <v>6703.4411549999995</v>
      </c>
      <c r="F83" s="154">
        <v>6785.0173500000037</v>
      </c>
      <c r="G83" s="43">
        <v>7025.4571049999995</v>
      </c>
      <c r="H83" s="5"/>
      <c r="I83" s="100"/>
      <c r="J83" s="100"/>
      <c r="K83" s="100"/>
      <c r="L83" s="100"/>
      <c r="M83" s="100"/>
    </row>
    <row r="84" spans="1:13" ht="12.6" customHeight="1">
      <c r="A84" s="313"/>
      <c r="B84" s="2" t="s">
        <v>77</v>
      </c>
      <c r="C84" s="42">
        <v>3071.8019900000036</v>
      </c>
      <c r="D84" s="153">
        <v>2714.9257929999994</v>
      </c>
      <c r="E84" s="42">
        <v>3014.3476359999995</v>
      </c>
      <c r="F84" s="153">
        <v>3322.889703000003</v>
      </c>
      <c r="G84" s="42">
        <v>3413.6454699999981</v>
      </c>
      <c r="H84" s="5"/>
      <c r="I84" s="100"/>
      <c r="J84" s="100"/>
      <c r="K84" s="100"/>
      <c r="L84" s="100"/>
    </row>
    <row r="85" spans="1:13" ht="12.6" customHeight="1">
      <c r="A85" s="313"/>
      <c r="B85" s="116" t="s">
        <v>79</v>
      </c>
      <c r="C85" s="117">
        <v>0.49925552351140168</v>
      </c>
      <c r="D85" s="289">
        <v>0.42638643802668641</v>
      </c>
      <c r="E85" s="117">
        <v>0.44967167851568912</v>
      </c>
      <c r="F85" s="289">
        <v>0.48973930818319883</v>
      </c>
      <c r="G85" s="117">
        <v>0.48589656430618805</v>
      </c>
      <c r="H85" s="5"/>
      <c r="I85" s="100"/>
      <c r="J85" s="100"/>
      <c r="K85" s="100"/>
      <c r="L85" s="100"/>
    </row>
    <row r="86" spans="1:13" s="1" customFormat="1">
      <c r="A86" s="313"/>
      <c r="B86" s="308" t="s">
        <v>15</v>
      </c>
      <c r="C86" s="42">
        <v>1129.3021970000034</v>
      </c>
      <c r="D86" s="153">
        <v>1089.1675069999999</v>
      </c>
      <c r="E86" s="42">
        <v>1349.5502439999993</v>
      </c>
      <c r="F86" s="153">
        <v>1678.9077990000033</v>
      </c>
      <c r="G86" s="42">
        <v>1940.8074289999986</v>
      </c>
      <c r="H86" s="9"/>
      <c r="I86" s="100"/>
      <c r="J86" s="100"/>
      <c r="K86" s="100"/>
      <c r="L86" s="100"/>
      <c r="M86" s="152"/>
    </row>
    <row r="87" spans="1:13" s="1" customFormat="1">
      <c r="A87" s="313"/>
      <c r="B87" s="93" t="s">
        <v>73</v>
      </c>
      <c r="C87" s="107">
        <v>3208.8108045600006</v>
      </c>
      <c r="D87" s="151">
        <v>1598.648738299999</v>
      </c>
      <c r="E87" s="107">
        <v>2065.38315758</v>
      </c>
      <c r="F87" s="151">
        <v>2021.5572464899979</v>
      </c>
      <c r="G87" s="107">
        <v>1858.4980905300072</v>
      </c>
      <c r="H87" s="9"/>
      <c r="I87" s="100"/>
      <c r="J87" s="100"/>
      <c r="K87" s="100"/>
      <c r="L87" s="100"/>
    </row>
    <row r="88" spans="1:13" s="1" customFormat="1">
      <c r="A88" s="313"/>
      <c r="B88" s="93" t="s">
        <v>74</v>
      </c>
      <c r="C88" s="107">
        <v>-137.00881455999706</v>
      </c>
      <c r="D88" s="151">
        <v>1116.2770547000005</v>
      </c>
      <c r="E88" s="107">
        <v>948.96447841999952</v>
      </c>
      <c r="F88" s="151">
        <v>1301.3324565100052</v>
      </c>
      <c r="G88" s="107">
        <v>1555.1473794699909</v>
      </c>
      <c r="H88" s="9"/>
      <c r="I88" s="100"/>
      <c r="J88" s="100"/>
      <c r="K88" s="100"/>
      <c r="L88" s="100"/>
    </row>
    <row r="89" spans="1:13" s="1" customFormat="1">
      <c r="A89" s="313"/>
      <c r="B89" s="106" t="s">
        <v>83</v>
      </c>
      <c r="C89" s="108">
        <v>68221.454876905889</v>
      </c>
      <c r="D89" s="291">
        <v>66225.749383730901</v>
      </c>
      <c r="E89" s="108">
        <v>64693.378940865899</v>
      </c>
      <c r="F89" s="291">
        <v>64313.117330270885</v>
      </c>
      <c r="G89" s="108">
        <v>63676.20500421535</v>
      </c>
      <c r="H89" s="9"/>
      <c r="I89" s="100"/>
      <c r="J89" s="100"/>
      <c r="K89" s="100"/>
      <c r="L89" s="100"/>
    </row>
    <row r="90" spans="1:13">
      <c r="A90" s="20"/>
    </row>
    <row r="91" spans="1:13">
      <c r="A91" s="19" t="s">
        <v>148</v>
      </c>
      <c r="B91" s="1" t="s">
        <v>95</v>
      </c>
      <c r="C91" s="1"/>
      <c r="D91" s="1"/>
      <c r="E91" s="1"/>
      <c r="F91" s="1"/>
      <c r="G91" s="1"/>
    </row>
    <row r="92" spans="1:13">
      <c r="A92" s="20"/>
      <c r="G92" s="3" t="str">
        <f>'Trends file-1'!$G$6</f>
        <v>Amount in Rs Mn, except ratios</v>
      </c>
    </row>
    <row r="93" spans="1:13" ht="12.75" customHeight="1">
      <c r="A93" s="20"/>
      <c r="B93" s="475" t="s">
        <v>0</v>
      </c>
      <c r="C93" s="477" t="s">
        <v>1</v>
      </c>
      <c r="D93" s="478"/>
      <c r="E93" s="478"/>
      <c r="F93" s="478"/>
      <c r="G93" s="478"/>
    </row>
    <row r="94" spans="1:13" ht="24.75" customHeight="1">
      <c r="A94" s="20"/>
      <c r="B94" s="476"/>
      <c r="C94" s="226">
        <f>$C$6</f>
        <v>43100</v>
      </c>
      <c r="D94" s="226">
        <f>$D$6</f>
        <v>43008</v>
      </c>
      <c r="E94" s="226">
        <f>$E$6</f>
        <v>42916</v>
      </c>
      <c r="F94" s="226">
        <f>$F$6</f>
        <v>42825</v>
      </c>
      <c r="G94" s="226">
        <f>$G$6</f>
        <v>42735</v>
      </c>
    </row>
    <row r="95" spans="1:13">
      <c r="A95" s="313"/>
      <c r="B95" s="2" t="s">
        <v>4</v>
      </c>
      <c r="C95" s="43">
        <v>9642.4637969999985</v>
      </c>
      <c r="D95" s="154">
        <v>9369.1621700000014</v>
      </c>
      <c r="E95" s="43">
        <v>8973.6715359999998</v>
      </c>
      <c r="F95" s="154">
        <v>8657.3839450000032</v>
      </c>
      <c r="G95" s="43">
        <v>8734.7009439999983</v>
      </c>
      <c r="M95" s="100"/>
    </row>
    <row r="96" spans="1:13">
      <c r="A96" s="313"/>
      <c r="B96" s="2" t="s">
        <v>77</v>
      </c>
      <c r="C96" s="42">
        <v>3708.4244909999979</v>
      </c>
      <c r="D96" s="153">
        <v>3516.7825360000033</v>
      </c>
      <c r="E96" s="42">
        <v>3299.8260079999991</v>
      </c>
      <c r="F96" s="153">
        <v>3152.8717449999931</v>
      </c>
      <c r="G96" s="42">
        <v>3025.8287670000027</v>
      </c>
    </row>
    <row r="97" spans="1:13">
      <c r="A97" s="313"/>
      <c r="B97" s="116" t="s">
        <v>79</v>
      </c>
      <c r="C97" s="117">
        <v>0.38459304271941136</v>
      </c>
      <c r="D97" s="289">
        <v>0.37535720613959689</v>
      </c>
      <c r="E97" s="117">
        <v>0.3677230657219811</v>
      </c>
      <c r="F97" s="289">
        <v>0.36418296393345323</v>
      </c>
      <c r="G97" s="117">
        <v>0.34641469540848924</v>
      </c>
    </row>
    <row r="98" spans="1:13">
      <c r="A98" s="313"/>
      <c r="B98" s="308" t="s">
        <v>15</v>
      </c>
      <c r="C98" s="42">
        <v>1499.7899769999976</v>
      </c>
      <c r="D98" s="153">
        <v>1230.4388020000033</v>
      </c>
      <c r="E98" s="42">
        <v>1038.0207429999991</v>
      </c>
      <c r="F98" s="153">
        <v>974.68919299999288</v>
      </c>
      <c r="G98" s="42">
        <v>683.99002200000268</v>
      </c>
    </row>
    <row r="99" spans="1:13">
      <c r="A99" s="313"/>
      <c r="B99" s="93" t="s">
        <v>73</v>
      </c>
      <c r="C99" s="107">
        <v>2360.4760498400001</v>
      </c>
      <c r="D99" s="151">
        <v>3191.0903046300004</v>
      </c>
      <c r="E99" s="107">
        <v>2661.0900125189996</v>
      </c>
      <c r="F99" s="151">
        <v>1386.0040138400007</v>
      </c>
      <c r="G99" s="107">
        <v>2650.2535696519994</v>
      </c>
    </row>
    <row r="100" spans="1:13">
      <c r="A100" s="313"/>
      <c r="B100" s="93" t="s">
        <v>74</v>
      </c>
      <c r="C100" s="42">
        <v>1347.9484411599979</v>
      </c>
      <c r="D100" s="153">
        <v>325.6922313700029</v>
      </c>
      <c r="E100" s="42">
        <v>638.73599548099946</v>
      </c>
      <c r="F100" s="153">
        <v>1766.8677311599924</v>
      </c>
      <c r="G100" s="42">
        <v>375.57519734800326</v>
      </c>
    </row>
    <row r="101" spans="1:13">
      <c r="A101" s="313"/>
      <c r="B101" s="106" t="s">
        <v>83</v>
      </c>
      <c r="C101" s="108">
        <v>77993.156769999987</v>
      </c>
      <c r="D101" s="291">
        <v>75434.731855999999</v>
      </c>
      <c r="E101" s="108">
        <v>72252.944632999977</v>
      </c>
      <c r="F101" s="291">
        <v>73513.305027999988</v>
      </c>
      <c r="G101" s="108">
        <v>72127.474015</v>
      </c>
    </row>
    <row r="102" spans="1:13">
      <c r="A102" s="20"/>
    </row>
    <row r="103" spans="1:13">
      <c r="A103" s="20"/>
      <c r="B103" s="115" t="s">
        <v>86</v>
      </c>
      <c r="C103" s="115"/>
      <c r="D103" s="115"/>
      <c r="E103" s="115"/>
    </row>
    <row r="104" spans="1:13">
      <c r="A104" s="20"/>
    </row>
    <row r="105" spans="1:13" ht="12.6" customHeight="1">
      <c r="A105" s="19" t="s">
        <v>149</v>
      </c>
      <c r="B105" s="1" t="s">
        <v>185</v>
      </c>
      <c r="C105" s="1"/>
      <c r="D105" s="1"/>
      <c r="E105" s="1"/>
      <c r="F105" s="1"/>
      <c r="G105" s="1"/>
    </row>
    <row r="106" spans="1:13" ht="12.6" customHeight="1">
      <c r="A106" s="20"/>
      <c r="G106" s="3" t="str">
        <f>'Trends file-1'!$G$6</f>
        <v>Amount in Rs Mn, except ratios</v>
      </c>
      <c r="L106" s="3"/>
    </row>
    <row r="107" spans="1:13" ht="12.75" customHeight="1">
      <c r="A107" s="20"/>
      <c r="B107" s="475" t="s">
        <v>0</v>
      </c>
      <c r="C107" s="477" t="s">
        <v>1</v>
      </c>
      <c r="D107" s="478"/>
      <c r="E107" s="478"/>
      <c r="F107" s="478"/>
      <c r="G107" s="478"/>
      <c r="H107" s="379"/>
      <c r="I107" s="379"/>
      <c r="J107" s="379"/>
      <c r="K107" s="379"/>
      <c r="L107" s="379"/>
    </row>
    <row r="108" spans="1:13" ht="24.95" customHeight="1">
      <c r="A108" s="20"/>
      <c r="B108" s="476"/>
      <c r="C108" s="226">
        <f>$C$6</f>
        <v>43100</v>
      </c>
      <c r="D108" s="226">
        <f>$D$6</f>
        <v>43008</v>
      </c>
      <c r="E108" s="226">
        <f>$E$6</f>
        <v>42916</v>
      </c>
      <c r="F108" s="226">
        <f>$F$6</f>
        <v>42825</v>
      </c>
      <c r="G108" s="226">
        <f>$G$6</f>
        <v>42735</v>
      </c>
      <c r="H108" s="8"/>
      <c r="I108" s="8"/>
      <c r="J108" s="8"/>
      <c r="K108" s="8"/>
      <c r="L108" s="8"/>
    </row>
    <row r="109" spans="1:13" ht="12.6" customHeight="1">
      <c r="A109" s="313"/>
      <c r="B109" s="2" t="s">
        <v>4</v>
      </c>
      <c r="C109" s="43">
        <v>29005.492919876993</v>
      </c>
      <c r="D109" s="154">
        <v>28230.866965947</v>
      </c>
      <c r="E109" s="43">
        <v>27786.856391994999</v>
      </c>
      <c r="F109" s="154">
        <v>25769.647827918991</v>
      </c>
      <c r="G109" s="43">
        <v>27050.018041204981</v>
      </c>
      <c r="H109" s="5"/>
      <c r="I109" s="100"/>
      <c r="J109" s="100"/>
      <c r="K109" s="100"/>
      <c r="L109" s="100"/>
      <c r="M109" s="100"/>
    </row>
    <row r="110" spans="1:13" ht="12.6" customHeight="1">
      <c r="A110" s="313"/>
      <c r="B110" s="2" t="s">
        <v>77</v>
      </c>
      <c r="C110" s="42">
        <v>11654.129906513004</v>
      </c>
      <c r="D110" s="153">
        <v>9880.9449989579953</v>
      </c>
      <c r="E110" s="42">
        <v>9342.4755732199992</v>
      </c>
      <c r="F110" s="153">
        <v>9423.9507818149905</v>
      </c>
      <c r="G110" s="42">
        <v>8287.2352387639785</v>
      </c>
      <c r="H110" s="5"/>
      <c r="I110" s="100"/>
      <c r="J110" s="100"/>
      <c r="K110" s="100"/>
      <c r="L110" s="100"/>
    </row>
    <row r="111" spans="1:13" ht="12.6" customHeight="1">
      <c r="A111" s="313"/>
      <c r="B111" s="116" t="s">
        <v>79</v>
      </c>
      <c r="C111" s="117">
        <v>0.40179044495832783</v>
      </c>
      <c r="D111" s="289">
        <v>0.35000501440061038</v>
      </c>
      <c r="E111" s="117">
        <v>0.33621923406605414</v>
      </c>
      <c r="F111" s="289">
        <v>0.36569963411005663</v>
      </c>
      <c r="G111" s="117">
        <v>0.30636708730249751</v>
      </c>
      <c r="H111" s="5"/>
      <c r="I111" s="100"/>
      <c r="J111" s="100"/>
      <c r="K111" s="100"/>
      <c r="L111" s="100"/>
    </row>
    <row r="112" spans="1:13" s="1" customFormat="1">
      <c r="A112" s="313"/>
      <c r="B112" s="308" t="s">
        <v>15</v>
      </c>
      <c r="C112" s="42">
        <v>8849.6401611950023</v>
      </c>
      <c r="D112" s="153">
        <v>7310.1495352819966</v>
      </c>
      <c r="E112" s="42">
        <v>6483.0556427399988</v>
      </c>
      <c r="F112" s="153">
        <v>6544.5279442529936</v>
      </c>
      <c r="G112" s="42">
        <v>5383.9383019979759</v>
      </c>
      <c r="H112" s="9"/>
      <c r="I112" s="100"/>
      <c r="J112" s="100"/>
      <c r="K112" s="100"/>
      <c r="L112" s="100"/>
    </row>
    <row r="113" spans="1:12" s="1" customFormat="1">
      <c r="A113" s="313"/>
      <c r="B113" s="93" t="s">
        <v>73</v>
      </c>
      <c r="C113" s="107">
        <v>822.59960378600158</v>
      </c>
      <c r="D113" s="151">
        <v>1532.3703114919988</v>
      </c>
      <c r="E113" s="107">
        <v>2152.8850687969998</v>
      </c>
      <c r="F113" s="151">
        <v>2217.9163799469934</v>
      </c>
      <c r="G113" s="107">
        <v>1239.3418425250075</v>
      </c>
      <c r="H113" s="9"/>
      <c r="I113" s="100"/>
      <c r="J113" s="100"/>
      <c r="K113" s="100"/>
      <c r="L113" s="100"/>
    </row>
    <row r="114" spans="1:12" s="1" customFormat="1">
      <c r="A114" s="313"/>
      <c r="B114" s="93" t="s">
        <v>74</v>
      </c>
      <c r="C114" s="105">
        <v>10831.530302727002</v>
      </c>
      <c r="D114" s="290">
        <v>8348.5746874659962</v>
      </c>
      <c r="E114" s="105">
        <v>7189.5905044229994</v>
      </c>
      <c r="F114" s="290">
        <v>7206.0344018679971</v>
      </c>
      <c r="G114" s="105">
        <v>7047.893396238971</v>
      </c>
      <c r="H114" s="9"/>
      <c r="I114" s="100"/>
      <c r="J114" s="100"/>
      <c r="K114" s="100"/>
      <c r="L114" s="100"/>
    </row>
    <row r="115" spans="1:12" s="1" customFormat="1">
      <c r="A115" s="313"/>
      <c r="B115" s="106" t="s">
        <v>83</v>
      </c>
      <c r="C115" s="108">
        <v>95020.400985875007</v>
      </c>
      <c r="D115" s="291">
        <v>93754.55842493508</v>
      </c>
      <c r="E115" s="108">
        <v>93478.790099450067</v>
      </c>
      <c r="F115" s="291">
        <v>91982.212112050052</v>
      </c>
      <c r="G115" s="108">
        <v>89830.507858894096</v>
      </c>
      <c r="H115" s="9"/>
      <c r="I115" s="100"/>
      <c r="J115" s="100"/>
      <c r="K115" s="100"/>
      <c r="L115" s="100"/>
    </row>
    <row r="116" spans="1:12">
      <c r="A116" s="20"/>
      <c r="B116" s="38"/>
      <c r="C116" s="38"/>
      <c r="D116" s="38"/>
      <c r="E116" s="38"/>
      <c r="F116" s="38"/>
    </row>
    <row r="117" spans="1:12">
      <c r="A117" s="19" t="s">
        <v>150</v>
      </c>
      <c r="B117" s="22" t="s">
        <v>169</v>
      </c>
      <c r="C117" s="22"/>
      <c r="D117" s="22"/>
      <c r="E117" s="22"/>
      <c r="F117" s="22"/>
      <c r="G117" s="22"/>
    </row>
    <row r="118" spans="1:12">
      <c r="A118" s="20"/>
      <c r="G118" s="3" t="str">
        <f>'Trends file-1'!$G$6</f>
        <v>Amount in Rs Mn, except ratios</v>
      </c>
    </row>
    <row r="119" spans="1:12" ht="12.75" customHeight="1">
      <c r="A119" s="20"/>
      <c r="B119" s="475" t="s">
        <v>0</v>
      </c>
      <c r="C119" s="477" t="s">
        <v>1</v>
      </c>
      <c r="D119" s="478"/>
      <c r="E119" s="478"/>
      <c r="F119" s="478"/>
      <c r="G119" s="478"/>
      <c r="H119" s="379"/>
      <c r="I119" s="379"/>
      <c r="J119" s="379"/>
      <c r="K119" s="379"/>
      <c r="L119" s="379"/>
    </row>
    <row r="120" spans="1:12" ht="24.95" customHeight="1">
      <c r="A120" s="20"/>
      <c r="B120" s="476"/>
      <c r="C120" s="226">
        <f>$C$6</f>
        <v>43100</v>
      </c>
      <c r="D120" s="226">
        <f>$D$6</f>
        <v>43008</v>
      </c>
      <c r="E120" s="226">
        <f>$E$6</f>
        <v>42916</v>
      </c>
      <c r="F120" s="226">
        <f>$F$6</f>
        <v>42825</v>
      </c>
      <c r="G120" s="226">
        <f>$G$6</f>
        <v>42735</v>
      </c>
      <c r="H120" s="8"/>
      <c r="I120" s="8"/>
      <c r="J120" s="8"/>
      <c r="K120" s="8"/>
      <c r="L120" s="8"/>
    </row>
    <row r="121" spans="1:12">
      <c r="A121" s="313"/>
      <c r="B121" s="2" t="s">
        <v>4</v>
      </c>
      <c r="C121" s="43">
        <v>16949.719681000002</v>
      </c>
      <c r="D121" s="154">
        <v>16613.097533</v>
      </c>
      <c r="E121" s="43">
        <v>15982.125169999999</v>
      </c>
      <c r="F121" s="154">
        <v>16017.21091</v>
      </c>
      <c r="G121" s="43">
        <v>15292.243836</v>
      </c>
      <c r="I121" s="100"/>
      <c r="J121" s="100"/>
      <c r="K121" s="100"/>
      <c r="L121" s="100"/>
    </row>
    <row r="122" spans="1:12">
      <c r="A122" s="313"/>
      <c r="B122" s="2" t="s">
        <v>77</v>
      </c>
      <c r="C122" s="42">
        <v>8317.9803560000018</v>
      </c>
      <c r="D122" s="153">
        <v>8129.8476569999984</v>
      </c>
      <c r="E122" s="42">
        <v>7954.3698119999999</v>
      </c>
      <c r="F122" s="153">
        <v>7942.9838569999965</v>
      </c>
      <c r="G122" s="42">
        <v>7290.922010000002</v>
      </c>
      <c r="I122" s="100"/>
      <c r="J122" s="100"/>
      <c r="K122" s="100"/>
      <c r="L122" s="100"/>
    </row>
    <row r="123" spans="1:12">
      <c r="A123" s="313"/>
      <c r="B123" s="116" t="s">
        <v>79</v>
      </c>
      <c r="C123" s="117">
        <v>0.49074442011711528</v>
      </c>
      <c r="D123" s="289">
        <v>0.48936374693828139</v>
      </c>
      <c r="E123" s="117">
        <v>0.4977041368022273</v>
      </c>
      <c r="F123" s="289">
        <v>0.49590305713218563</v>
      </c>
      <c r="G123" s="117">
        <v>0.47677254483976972</v>
      </c>
      <c r="I123" s="100"/>
      <c r="J123" s="100"/>
      <c r="K123" s="100"/>
      <c r="L123" s="100"/>
    </row>
    <row r="124" spans="1:12">
      <c r="A124" s="313"/>
      <c r="B124" s="308" t="s">
        <v>15</v>
      </c>
      <c r="C124" s="42">
        <v>5248.5521540000027</v>
      </c>
      <c r="D124" s="153">
        <v>5050.5869179999991</v>
      </c>
      <c r="E124" s="42">
        <v>5003.8312669999996</v>
      </c>
      <c r="F124" s="153">
        <v>4920.6745169999976</v>
      </c>
      <c r="G124" s="42">
        <v>4299.1743820000011</v>
      </c>
      <c r="I124" s="100"/>
      <c r="J124" s="100"/>
      <c r="K124" s="100"/>
      <c r="L124" s="100"/>
    </row>
    <row r="125" spans="1:12">
      <c r="A125" s="313"/>
      <c r="B125" s="93" t="s">
        <v>138</v>
      </c>
      <c r="C125" s="107">
        <v>3225.7680000000009</v>
      </c>
      <c r="D125" s="151">
        <v>3303.9918099999995</v>
      </c>
      <c r="E125" s="107">
        <v>3208.4021910000001</v>
      </c>
      <c r="F125" s="151">
        <v>3271.6089660000002</v>
      </c>
      <c r="G125" s="107">
        <v>3041.0323919999996</v>
      </c>
      <c r="I125" s="100"/>
      <c r="J125" s="100"/>
      <c r="K125" s="100"/>
      <c r="L125" s="100"/>
    </row>
    <row r="126" spans="1:12">
      <c r="A126" s="313"/>
      <c r="B126" s="93" t="s">
        <v>73</v>
      </c>
      <c r="C126" s="107">
        <v>2379.9259791740005</v>
      </c>
      <c r="D126" s="151">
        <v>2795.6003905359998</v>
      </c>
      <c r="E126" s="107">
        <v>3460.6274992900003</v>
      </c>
      <c r="F126" s="151">
        <v>2243.0968570799996</v>
      </c>
      <c r="G126" s="107">
        <v>3404.9237509399991</v>
      </c>
      <c r="I126" s="100"/>
      <c r="J126" s="100"/>
      <c r="K126" s="100"/>
      <c r="L126" s="100"/>
    </row>
    <row r="127" spans="1:12">
      <c r="A127" s="313"/>
      <c r="B127" s="93" t="s">
        <v>74</v>
      </c>
      <c r="C127" s="107">
        <v>5938.0543768260013</v>
      </c>
      <c r="D127" s="151">
        <v>5334.247266463999</v>
      </c>
      <c r="E127" s="107">
        <v>4493.7423127099992</v>
      </c>
      <c r="F127" s="151">
        <v>5699.8869999199969</v>
      </c>
      <c r="G127" s="107">
        <v>3885.998259060003</v>
      </c>
      <c r="I127" s="100"/>
      <c r="J127" s="100"/>
      <c r="K127" s="100"/>
      <c r="L127" s="100"/>
    </row>
    <row r="128" spans="1:12">
      <c r="A128" s="313"/>
      <c r="B128" s="106" t="s">
        <v>83</v>
      </c>
      <c r="C128" s="108">
        <v>197746.813949</v>
      </c>
      <c r="D128" s="291">
        <v>193793.785886</v>
      </c>
      <c r="E128" s="108">
        <v>189543.21240999998</v>
      </c>
      <c r="F128" s="291">
        <v>196111.264463</v>
      </c>
      <c r="G128" s="108">
        <v>192102.77444699997</v>
      </c>
      <c r="I128" s="100"/>
      <c r="J128" s="100"/>
      <c r="K128" s="100"/>
      <c r="L128" s="100"/>
    </row>
    <row r="131" spans="1:13">
      <c r="B131" s="115" t="s">
        <v>87</v>
      </c>
      <c r="C131" s="115"/>
      <c r="D131" s="115"/>
      <c r="E131" s="115"/>
    </row>
    <row r="133" spans="1:13">
      <c r="A133" s="19" t="s">
        <v>151</v>
      </c>
      <c r="B133" s="1" t="s">
        <v>316</v>
      </c>
      <c r="C133" s="1"/>
      <c r="D133" s="1"/>
      <c r="E133" s="1"/>
      <c r="F133" s="1"/>
      <c r="G133" s="1"/>
    </row>
    <row r="134" spans="1:13">
      <c r="A134" s="20"/>
      <c r="G134" s="3" t="str">
        <f>'Trends file-1'!$G$6</f>
        <v>Amount in Rs Mn, except ratios</v>
      </c>
    </row>
    <row r="135" spans="1:13" ht="12.75" customHeight="1">
      <c r="A135" s="20"/>
      <c r="B135" s="475" t="s">
        <v>0</v>
      </c>
      <c r="C135" s="477" t="s">
        <v>1</v>
      </c>
      <c r="D135" s="478"/>
      <c r="E135" s="478"/>
      <c r="F135" s="478"/>
      <c r="G135" s="478"/>
    </row>
    <row r="136" spans="1:13" ht="24" customHeight="1">
      <c r="A136" s="20"/>
      <c r="B136" s="476"/>
      <c r="C136" s="226">
        <f>$C$6</f>
        <v>43100</v>
      </c>
      <c r="D136" s="226">
        <f>$D$6</f>
        <v>43008</v>
      </c>
      <c r="E136" s="226">
        <f>$E$6</f>
        <v>42916</v>
      </c>
      <c r="F136" s="226">
        <f>$F$6</f>
        <v>42825</v>
      </c>
      <c r="G136" s="226">
        <f>$G$6</f>
        <v>42735</v>
      </c>
    </row>
    <row r="137" spans="1:13">
      <c r="A137" s="313"/>
      <c r="B137" s="2" t="s">
        <v>4</v>
      </c>
      <c r="C137" s="109">
        <v>1013.8300120000001</v>
      </c>
      <c r="D137" s="227">
        <v>972.48475199999984</v>
      </c>
      <c r="E137" s="109">
        <v>1018.901775</v>
      </c>
      <c r="F137" s="227">
        <v>939.1687750000001</v>
      </c>
      <c r="G137" s="109">
        <v>960.56929500000024</v>
      </c>
      <c r="I137" s="100"/>
      <c r="J137" s="100"/>
      <c r="K137" s="100"/>
      <c r="L137" s="100"/>
    </row>
    <row r="138" spans="1:13">
      <c r="A138" s="313"/>
      <c r="B138" s="32" t="s">
        <v>77</v>
      </c>
      <c r="C138" s="110">
        <v>-1776.7027863159992</v>
      </c>
      <c r="D138" s="228">
        <v>-894.07389854400071</v>
      </c>
      <c r="E138" s="110">
        <v>-940.84533922999981</v>
      </c>
      <c r="F138" s="228">
        <v>-2371.2131704249996</v>
      </c>
      <c r="G138" s="110">
        <v>-420.63756682900066</v>
      </c>
      <c r="I138" s="100"/>
      <c r="J138" s="100"/>
      <c r="K138" s="100"/>
      <c r="L138" s="100"/>
    </row>
    <row r="139" spans="1:13">
      <c r="A139" s="313"/>
      <c r="B139" s="308" t="s">
        <v>15</v>
      </c>
      <c r="C139" s="110">
        <v>-1778.5053083159992</v>
      </c>
      <c r="D139" s="228">
        <v>-938.22171354400064</v>
      </c>
      <c r="E139" s="110">
        <v>-951.07587822999983</v>
      </c>
      <c r="F139" s="228">
        <v>-1991.718183425</v>
      </c>
      <c r="G139" s="110">
        <v>-839.86878282900045</v>
      </c>
      <c r="I139" s="100"/>
      <c r="J139" s="100"/>
      <c r="K139" s="100"/>
      <c r="L139" s="100"/>
    </row>
    <row r="140" spans="1:13">
      <c r="A140" s="313"/>
      <c r="B140" s="93" t="s">
        <v>73</v>
      </c>
      <c r="C140" s="107">
        <v>1472.14143872</v>
      </c>
      <c r="D140" s="151">
        <v>1269.8138613099998</v>
      </c>
      <c r="E140" s="107">
        <v>1348.0230915700001</v>
      </c>
      <c r="F140" s="151">
        <v>85.149691619999885</v>
      </c>
      <c r="G140" s="107">
        <v>469.02802200000008</v>
      </c>
      <c r="I140" s="100"/>
      <c r="J140" s="100"/>
      <c r="K140" s="100"/>
      <c r="L140" s="100"/>
      <c r="M140" s="100"/>
    </row>
    <row r="141" spans="1:13">
      <c r="A141" s="313"/>
      <c r="B141" s="93" t="s">
        <v>74</v>
      </c>
      <c r="C141" s="107">
        <v>-3248.8442250359994</v>
      </c>
      <c r="D141" s="151">
        <v>-2163.8877598540003</v>
      </c>
      <c r="E141" s="107">
        <v>-2288.8684308000002</v>
      </c>
      <c r="F141" s="151">
        <v>-2456.3628620449995</v>
      </c>
      <c r="G141" s="107">
        <v>-889.66558882900074</v>
      </c>
      <c r="I141" s="100"/>
      <c r="J141" s="100"/>
      <c r="K141" s="100"/>
      <c r="L141" s="100"/>
    </row>
    <row r="142" spans="1:13">
      <c r="A142" s="313"/>
      <c r="B142" s="94" t="s">
        <v>83</v>
      </c>
      <c r="C142" s="95">
        <v>10617.537491794221</v>
      </c>
      <c r="D142" s="288">
        <v>9850.3561184669506</v>
      </c>
      <c r="E142" s="95">
        <v>8955.926196224802</v>
      </c>
      <c r="F142" s="288">
        <v>7135.0361979999998</v>
      </c>
      <c r="G142" s="95">
        <v>7084.4807249999994</v>
      </c>
      <c r="I142" s="100"/>
      <c r="J142" s="100"/>
      <c r="K142" s="100"/>
      <c r="L142" s="100"/>
    </row>
    <row r="143" spans="1:13" s="44" customFormat="1" ht="36" customHeight="1">
      <c r="A143" s="431"/>
      <c r="B143" s="473"/>
      <c r="C143" s="473"/>
      <c r="D143" s="473"/>
      <c r="E143" s="473"/>
      <c r="F143" s="473"/>
      <c r="G143" s="473"/>
    </row>
    <row r="145" spans="1:7" ht="12.6" customHeight="1">
      <c r="A145" s="19" t="s">
        <v>312</v>
      </c>
      <c r="B145" s="428" t="s">
        <v>317</v>
      </c>
      <c r="C145" s="1"/>
      <c r="D145" s="1"/>
      <c r="E145" s="1"/>
      <c r="F145" s="1"/>
      <c r="G145" s="1"/>
    </row>
    <row r="146" spans="1:7" ht="12.6" customHeight="1">
      <c r="A146" s="19"/>
      <c r="B146" s="1"/>
      <c r="C146" s="1"/>
      <c r="D146" s="1"/>
      <c r="E146" s="1"/>
      <c r="F146" s="1"/>
      <c r="G146" s="3" t="str">
        <f>'Trends file-1'!$G$6</f>
        <v>Amount in Rs Mn, except ratios</v>
      </c>
    </row>
    <row r="147" spans="1:7" ht="12.6" customHeight="1">
      <c r="A147" s="19"/>
      <c r="B147" s="475" t="s">
        <v>0</v>
      </c>
      <c r="C147" s="477" t="s">
        <v>1</v>
      </c>
      <c r="D147" s="478"/>
      <c r="E147" s="478"/>
      <c r="F147" s="478"/>
      <c r="G147" s="478"/>
    </row>
    <row r="148" spans="1:7" ht="24" customHeight="1">
      <c r="A148" s="19"/>
      <c r="B148" s="476"/>
      <c r="C148" s="226">
        <f>$C$6</f>
        <v>43100</v>
      </c>
      <c r="D148" s="226">
        <f>$D$6</f>
        <v>43008</v>
      </c>
      <c r="E148" s="226">
        <f>$E$6</f>
        <v>42916</v>
      </c>
      <c r="F148" s="226">
        <f>$F$6</f>
        <v>42825</v>
      </c>
      <c r="G148" s="226">
        <f>$G$6</f>
        <v>42735</v>
      </c>
    </row>
    <row r="149" spans="1:7" ht="12.6" customHeight="1">
      <c r="A149" s="312"/>
      <c r="B149" s="44" t="s">
        <v>4</v>
      </c>
      <c r="C149" s="43">
        <v>1012.5216980590003</v>
      </c>
      <c r="D149" s="154">
        <v>1027.6500586839998</v>
      </c>
      <c r="E149" s="43">
        <v>971.71580549400005</v>
      </c>
      <c r="F149" s="154">
        <v>976.59419986299872</v>
      </c>
      <c r="G149" s="43">
        <v>2453.8504955349963</v>
      </c>
    </row>
    <row r="150" spans="1:7" ht="12.6" customHeight="1">
      <c r="A150" s="312"/>
      <c r="B150" s="64" t="s">
        <v>141</v>
      </c>
      <c r="C150" s="42">
        <v>906.1</v>
      </c>
      <c r="D150" s="153">
        <v>888.7</v>
      </c>
      <c r="E150" s="42">
        <v>856.8</v>
      </c>
      <c r="F150" s="153">
        <v>862.1</v>
      </c>
      <c r="G150" s="42">
        <v>2072.8000000000002</v>
      </c>
    </row>
    <row r="151" spans="1:7" ht="12.6" customHeight="1">
      <c r="A151" s="312"/>
      <c r="B151" s="44" t="s">
        <v>77</v>
      </c>
      <c r="C151" s="42">
        <v>18.144777342000225</v>
      </c>
      <c r="D151" s="153">
        <v>-14.638699521000262</v>
      </c>
      <c r="E151" s="42">
        <v>-62.24993106799991</v>
      </c>
      <c r="F151" s="153">
        <v>-107.9901743820011</v>
      </c>
      <c r="G151" s="42">
        <v>161.58074008299582</v>
      </c>
    </row>
    <row r="152" spans="1:7" ht="12.6" customHeight="1">
      <c r="A152" s="312"/>
      <c r="B152" s="116" t="s">
        <v>79</v>
      </c>
      <c r="C152" s="117">
        <v>1.7920383708105895E-2</v>
      </c>
      <c r="D152" s="289">
        <v>-1.4244829158815463E-2</v>
      </c>
      <c r="E152" s="117">
        <v>-6.4061869443765337E-2</v>
      </c>
      <c r="F152" s="289">
        <v>-0.11057834912100695</v>
      </c>
      <c r="G152" s="117">
        <v>6.5847833996817096E-2</v>
      </c>
    </row>
    <row r="153" spans="1:7" ht="12.6" customHeight="1">
      <c r="A153" s="312"/>
      <c r="B153" s="304" t="s">
        <v>15</v>
      </c>
      <c r="C153" s="42">
        <v>-296.73937819699972</v>
      </c>
      <c r="D153" s="153">
        <v>-333.91184275200021</v>
      </c>
      <c r="E153" s="42">
        <v>-365.81294206899992</v>
      </c>
      <c r="F153" s="153">
        <v>-415.95903485700114</v>
      </c>
      <c r="G153" s="42">
        <v>-751.24695127300424</v>
      </c>
    </row>
    <row r="154" spans="1:7" ht="12.6" customHeight="1">
      <c r="A154" s="312"/>
      <c r="B154" s="63" t="s">
        <v>139</v>
      </c>
      <c r="C154" s="158">
        <v>-485.38668594699965</v>
      </c>
      <c r="D154" s="178">
        <v>-511.41807454896417</v>
      </c>
      <c r="E154" s="158">
        <v>-595.505199246036</v>
      </c>
      <c r="F154" s="178">
        <v>-675.36297928623685</v>
      </c>
      <c r="G154" s="158">
        <v>-1466.4779489271448</v>
      </c>
    </row>
    <row r="155" spans="1:7" ht="12.6" hidden="1" customHeight="1">
      <c r="A155" s="312"/>
      <c r="B155" s="432" t="s">
        <v>35</v>
      </c>
      <c r="C155" s="436">
        <v>5.1833915729999998</v>
      </c>
      <c r="D155" s="437">
        <v>5.2801411589999994</v>
      </c>
      <c r="E155" s="436">
        <v>5.0439971050000008</v>
      </c>
      <c r="F155" s="437">
        <v>5.068031058999992</v>
      </c>
      <c r="G155" s="436">
        <v>16.062064553999988</v>
      </c>
    </row>
    <row r="156" spans="1:7" ht="12.6" customHeight="1">
      <c r="A156" s="312"/>
      <c r="B156" s="434" t="s">
        <v>336</v>
      </c>
      <c r="C156" s="438">
        <v>-490.57007751999964</v>
      </c>
      <c r="D156" s="439">
        <v>-516.69821570796421</v>
      </c>
      <c r="E156" s="438">
        <v>-600.54919635103602</v>
      </c>
      <c r="F156" s="439">
        <v>-680.43101034523681</v>
      </c>
      <c r="G156" s="438">
        <v>-1482.5400134811448</v>
      </c>
    </row>
    <row r="157" spans="1:7" ht="12.6" customHeight="1">
      <c r="A157" s="312"/>
      <c r="B157" s="433" t="s">
        <v>332</v>
      </c>
      <c r="C157" s="436">
        <v>0</v>
      </c>
      <c r="D157" s="437">
        <v>0</v>
      </c>
      <c r="E157" s="436">
        <v>0</v>
      </c>
      <c r="F157" s="437">
        <v>0</v>
      </c>
      <c r="G157" s="436">
        <v>0</v>
      </c>
    </row>
    <row r="158" spans="1:7" ht="12.6" customHeight="1">
      <c r="A158" s="312"/>
      <c r="B158" s="435" t="s">
        <v>333</v>
      </c>
      <c r="C158" s="440">
        <v>-490.57007751999964</v>
      </c>
      <c r="D158" s="441">
        <v>-516.69821570796421</v>
      </c>
      <c r="E158" s="440">
        <v>-600.54919635103602</v>
      </c>
      <c r="F158" s="441">
        <v>-680.43101034523681</v>
      </c>
      <c r="G158" s="440">
        <v>-1482.5400134811448</v>
      </c>
    </row>
    <row r="159" spans="1:7" ht="12.6" customHeight="1">
      <c r="A159" s="312"/>
      <c r="B159" s="93" t="s">
        <v>73</v>
      </c>
      <c r="C159" s="107">
        <v>388.61781918200006</v>
      </c>
      <c r="D159" s="151">
        <v>267.16092672100001</v>
      </c>
      <c r="E159" s="107">
        <v>278.44516050499999</v>
      </c>
      <c r="F159" s="151">
        <v>552.34238154499974</v>
      </c>
      <c r="G159" s="107">
        <v>456.93767456600023</v>
      </c>
    </row>
    <row r="160" spans="1:7" ht="12.6" customHeight="1">
      <c r="A160" s="312"/>
      <c r="B160" s="93" t="s">
        <v>74</v>
      </c>
      <c r="C160" s="158">
        <v>-370.47304183999984</v>
      </c>
      <c r="D160" s="178">
        <v>-281.79962624200027</v>
      </c>
      <c r="E160" s="158">
        <v>-340.6950915729999</v>
      </c>
      <c r="F160" s="178">
        <v>-660.33255592700084</v>
      </c>
      <c r="G160" s="158">
        <v>-295.35693448300441</v>
      </c>
    </row>
    <row r="161" spans="1:12" ht="12.6" customHeight="1">
      <c r="A161" s="312"/>
      <c r="B161" s="106" t="s">
        <v>83</v>
      </c>
      <c r="C161" s="108">
        <v>35460.59204830887</v>
      </c>
      <c r="D161" s="291">
        <v>35474.930577793049</v>
      </c>
      <c r="E161" s="108">
        <v>34890.235853683196</v>
      </c>
      <c r="F161" s="291">
        <v>35242.841481325988</v>
      </c>
      <c r="G161" s="108">
        <v>36435.862850174301</v>
      </c>
    </row>
    <row r="162" spans="1:12" customFormat="1" ht="12.6" customHeight="1"/>
    <row r="163" spans="1:12" s="32" customFormat="1">
      <c r="A163" s="315">
        <v>4.2</v>
      </c>
      <c r="B163" s="22" t="s">
        <v>346</v>
      </c>
      <c r="C163" s="22"/>
      <c r="D163" s="22"/>
      <c r="E163" s="22"/>
    </row>
    <row r="164" spans="1:12" s="32" customFormat="1">
      <c r="A164" s="130"/>
    </row>
    <row r="165" spans="1:12" s="96" customFormat="1" ht="12.75" customHeight="1">
      <c r="A165" s="414"/>
      <c r="B165" s="1" t="s">
        <v>347</v>
      </c>
      <c r="G165" s="3" t="s">
        <v>238</v>
      </c>
    </row>
    <row r="166" spans="1:12" s="44" customFormat="1" ht="12.75" customHeight="1">
      <c r="A166" s="415"/>
      <c r="B166" s="479" t="s">
        <v>0</v>
      </c>
      <c r="C166" s="480" t="s">
        <v>1</v>
      </c>
      <c r="D166" s="481"/>
      <c r="E166" s="481"/>
      <c r="F166" s="481"/>
      <c r="G166" s="481"/>
    </row>
    <row r="167" spans="1:12" s="44" customFormat="1" ht="24" customHeight="1">
      <c r="A167" s="416"/>
      <c r="B167" s="474"/>
      <c r="C167" s="226">
        <f>$C$6</f>
        <v>43100</v>
      </c>
      <c r="D167" s="226">
        <f>$D$6</f>
        <v>43008</v>
      </c>
      <c r="E167" s="226">
        <f>$E$6</f>
        <v>42916</v>
      </c>
      <c r="F167" s="226">
        <f>$F$6</f>
        <v>42825</v>
      </c>
      <c r="G167" s="226">
        <f>$G$6</f>
        <v>42735</v>
      </c>
    </row>
    <row r="168" spans="1:12" s="44" customFormat="1">
      <c r="A168" s="312"/>
      <c r="B168" s="44" t="s">
        <v>4</v>
      </c>
      <c r="C168" s="417">
        <v>51293.39205105498</v>
      </c>
      <c r="D168" s="418">
        <v>50096.75791975257</v>
      </c>
      <c r="E168" s="417">
        <v>46526.704560879509</v>
      </c>
      <c r="F168" s="418">
        <v>48406.582691087548</v>
      </c>
      <c r="G168" s="417">
        <v>51165.00469546266</v>
      </c>
      <c r="I168" s="152"/>
      <c r="J168" s="152"/>
      <c r="K168" s="152"/>
      <c r="L168" s="152"/>
    </row>
    <row r="169" spans="1:12" s="44" customFormat="1">
      <c r="A169" s="312"/>
      <c r="B169" s="44" t="s">
        <v>141</v>
      </c>
      <c r="C169" s="419">
        <v>44963</v>
      </c>
      <c r="D169" s="420">
        <v>43438.7</v>
      </c>
      <c r="E169" s="419">
        <v>40038.400000000001</v>
      </c>
      <c r="F169" s="420">
        <v>41468.400000000001</v>
      </c>
      <c r="G169" s="419">
        <v>43342.9</v>
      </c>
      <c r="I169" s="152"/>
      <c r="J169" s="152"/>
      <c r="K169" s="152"/>
      <c r="L169" s="152"/>
    </row>
    <row r="170" spans="1:12" s="44" customFormat="1">
      <c r="A170" s="312"/>
      <c r="B170" s="96" t="s">
        <v>77</v>
      </c>
      <c r="C170" s="419">
        <v>18187.919616880979</v>
      </c>
      <c r="D170" s="420">
        <v>16656.874720974007</v>
      </c>
      <c r="E170" s="419">
        <v>13453.447154367735</v>
      </c>
      <c r="F170" s="420">
        <v>12377.650338533578</v>
      </c>
      <c r="G170" s="419">
        <v>12753.748298083972</v>
      </c>
      <c r="I170" s="152"/>
      <c r="J170" s="152"/>
      <c r="K170" s="152"/>
      <c r="L170" s="152"/>
    </row>
    <row r="171" spans="1:12" s="44" customFormat="1">
      <c r="A171" s="312"/>
      <c r="B171" s="116" t="s">
        <v>79</v>
      </c>
      <c r="C171" s="118">
        <v>0.35458601760588571</v>
      </c>
      <c r="D171" s="292">
        <v>0.33249406573686469</v>
      </c>
      <c r="E171" s="118">
        <v>0.28915538466224483</v>
      </c>
      <c r="F171" s="292">
        <v>0.25570180025975081</v>
      </c>
      <c r="G171" s="118">
        <v>0.24926702096472164</v>
      </c>
      <c r="I171" s="152"/>
      <c r="J171" s="152"/>
      <c r="K171" s="152"/>
      <c r="L171" s="152"/>
    </row>
    <row r="172" spans="1:12" s="44" customFormat="1">
      <c r="A172" s="312"/>
      <c r="B172" s="308" t="s">
        <v>15</v>
      </c>
      <c r="C172" s="419">
        <v>11039.414612995981</v>
      </c>
      <c r="D172" s="420">
        <v>8531.5751245134543</v>
      </c>
      <c r="E172" s="419">
        <v>5261.7701948862423</v>
      </c>
      <c r="F172" s="420">
        <v>3598.7105791790141</v>
      </c>
      <c r="G172" s="419">
        <v>3462.651651109165</v>
      </c>
      <c r="I172" s="152"/>
      <c r="J172" s="152"/>
      <c r="K172" s="152"/>
      <c r="L172" s="152"/>
    </row>
    <row r="173" spans="1:12" s="44" customFormat="1">
      <c r="A173" s="312"/>
      <c r="B173" s="304" t="s">
        <v>139</v>
      </c>
      <c r="C173" s="419">
        <v>7594.8582614169736</v>
      </c>
      <c r="D173" s="420">
        <v>5649.9937908178545</v>
      </c>
      <c r="E173" s="419">
        <v>7554.4895007986133</v>
      </c>
      <c r="F173" s="420">
        <v>2587.4949955677857</v>
      </c>
      <c r="G173" s="419">
        <v>-3113.1593864110723</v>
      </c>
      <c r="I173" s="152"/>
      <c r="J173" s="152"/>
      <c r="K173" s="152"/>
      <c r="L173" s="152"/>
    </row>
    <row r="174" spans="1:12" s="44" customFormat="1" hidden="1">
      <c r="A174" s="312"/>
      <c r="B174" s="432" t="s">
        <v>35</v>
      </c>
      <c r="C174" s="419">
        <v>1713.273546074</v>
      </c>
      <c r="D174" s="420">
        <v>2082.5136893494191</v>
      </c>
      <c r="E174" s="419">
        <v>3757.9474611976721</v>
      </c>
      <c r="F174" s="420">
        <v>2724.0920524327621</v>
      </c>
      <c r="G174" s="419">
        <v>2628.1123848156644</v>
      </c>
      <c r="I174" s="152"/>
      <c r="J174" s="152"/>
      <c r="K174" s="152"/>
      <c r="L174" s="152"/>
    </row>
    <row r="175" spans="1:12" s="44" customFormat="1">
      <c r="A175" s="312"/>
      <c r="B175" s="434" t="s">
        <v>336</v>
      </c>
      <c r="C175" s="440">
        <v>5881.5847153429731</v>
      </c>
      <c r="D175" s="441">
        <v>3567.4801014684354</v>
      </c>
      <c r="E175" s="440">
        <v>3796.5420396009413</v>
      </c>
      <c r="F175" s="441">
        <v>-136.59705686497637</v>
      </c>
      <c r="G175" s="440">
        <v>-5741.2717712267367</v>
      </c>
      <c r="I175" s="152"/>
      <c r="J175" s="152"/>
      <c r="K175" s="152"/>
      <c r="L175" s="152"/>
    </row>
    <row r="176" spans="1:12" s="44" customFormat="1">
      <c r="A176" s="312"/>
      <c r="B176" s="433" t="s">
        <v>332</v>
      </c>
      <c r="C176" s="419">
        <v>1020.5347906509999</v>
      </c>
      <c r="D176" s="420">
        <v>469.42145350133336</v>
      </c>
      <c r="E176" s="419">
        <v>31.844139793333333</v>
      </c>
      <c r="F176" s="420">
        <v>-399.22846502916593</v>
      </c>
      <c r="G176" s="419">
        <v>-377.35100772000044</v>
      </c>
      <c r="I176" s="152"/>
      <c r="J176" s="152"/>
      <c r="K176" s="152"/>
      <c r="L176" s="152"/>
    </row>
    <row r="177" spans="1:12" s="44" customFormat="1">
      <c r="A177" s="312"/>
      <c r="B177" s="435" t="s">
        <v>333</v>
      </c>
      <c r="C177" s="440">
        <v>4861.0499246919735</v>
      </c>
      <c r="D177" s="441">
        <v>3098.0586479671019</v>
      </c>
      <c r="E177" s="440">
        <v>3764.6978998076074</v>
      </c>
      <c r="F177" s="441">
        <v>262.63140816418945</v>
      </c>
      <c r="G177" s="440">
        <v>-5363.920763506736</v>
      </c>
      <c r="I177" s="152"/>
      <c r="J177" s="152"/>
      <c r="K177" s="152"/>
      <c r="L177" s="152"/>
    </row>
    <row r="178" spans="1:12" s="44" customFormat="1">
      <c r="A178" s="312"/>
      <c r="B178" s="93" t="s">
        <v>73</v>
      </c>
      <c r="C178" s="107">
        <v>4667.3656491992861</v>
      </c>
      <c r="D178" s="151">
        <v>3130.6016856514352</v>
      </c>
      <c r="E178" s="107">
        <v>3160.9451196352893</v>
      </c>
      <c r="F178" s="151">
        <v>9032.7416779837931</v>
      </c>
      <c r="G178" s="107">
        <v>4366.2131277775252</v>
      </c>
      <c r="I178" s="152"/>
      <c r="J178" s="152"/>
      <c r="K178" s="152"/>
      <c r="L178" s="152"/>
    </row>
    <row r="179" spans="1:12" s="44" customFormat="1">
      <c r="A179" s="312"/>
      <c r="B179" s="93" t="s">
        <v>74</v>
      </c>
      <c r="C179" s="107">
        <v>13520.553967681693</v>
      </c>
      <c r="D179" s="151">
        <v>13526.273035322571</v>
      </c>
      <c r="E179" s="107">
        <v>10292.502034732446</v>
      </c>
      <c r="F179" s="151">
        <v>3344.9086605497851</v>
      </c>
      <c r="G179" s="107">
        <v>8387.535170306448</v>
      </c>
      <c r="I179" s="152"/>
      <c r="J179" s="152"/>
      <c r="K179" s="152"/>
      <c r="L179" s="152"/>
    </row>
    <row r="180" spans="1:12" s="44" customFormat="1">
      <c r="A180" s="312"/>
      <c r="B180" s="150" t="s">
        <v>83</v>
      </c>
      <c r="C180" s="108">
        <v>558509.61292545113</v>
      </c>
      <c r="D180" s="291">
        <v>602065.05826901505</v>
      </c>
      <c r="E180" s="108">
        <v>589363.93510242004</v>
      </c>
      <c r="F180" s="291">
        <v>578688.45641465008</v>
      </c>
      <c r="G180" s="108">
        <v>584381.36400875496</v>
      </c>
      <c r="H180" s="152"/>
      <c r="I180" s="152"/>
      <c r="J180" s="152"/>
      <c r="K180" s="152"/>
      <c r="L180" s="152"/>
    </row>
    <row r="181" spans="1:12" s="6" customFormat="1" ht="34.5" customHeight="1">
      <c r="A181" s="421"/>
      <c r="B181" s="482"/>
      <c r="C181" s="482"/>
      <c r="D181" s="482"/>
      <c r="E181" s="482"/>
      <c r="F181" s="482"/>
      <c r="G181" s="482"/>
    </row>
    <row r="183" spans="1:12" s="32" customFormat="1" ht="12.75" customHeight="1">
      <c r="A183" s="130"/>
      <c r="B183" s="1" t="s">
        <v>290</v>
      </c>
      <c r="G183" s="3" t="str">
        <f>'Trends file-1'!$G$6</f>
        <v>Amount in Rs Mn, except ratios</v>
      </c>
    </row>
    <row r="184" spans="1:12" ht="12.75" customHeight="1">
      <c r="A184" s="232"/>
      <c r="B184" s="475" t="s">
        <v>0</v>
      </c>
      <c r="C184" s="477" t="s">
        <v>1</v>
      </c>
      <c r="D184" s="478"/>
      <c r="E184" s="478"/>
      <c r="F184" s="478"/>
      <c r="G184" s="478"/>
    </row>
    <row r="185" spans="1:12" ht="24" customHeight="1">
      <c r="A185" s="233"/>
      <c r="B185" s="476"/>
      <c r="C185" s="226">
        <f>$C$6</f>
        <v>43100</v>
      </c>
      <c r="D185" s="226">
        <f>$D$6</f>
        <v>43008</v>
      </c>
      <c r="E185" s="226">
        <f>$E$6</f>
        <v>42916</v>
      </c>
      <c r="F185" s="226">
        <f>$F$6</f>
        <v>42825</v>
      </c>
      <c r="G185" s="226">
        <f>$G$6</f>
        <v>42735</v>
      </c>
    </row>
    <row r="186" spans="1:12">
      <c r="A186" s="312"/>
      <c r="B186" s="44" t="s">
        <v>4</v>
      </c>
      <c r="C186" s="43">
        <v>51293.39205105498</v>
      </c>
      <c r="D186" s="154">
        <v>52030.132223252993</v>
      </c>
      <c r="E186" s="43">
        <v>48528.016530169989</v>
      </c>
      <c r="F186" s="154">
        <v>50468.039745782029</v>
      </c>
      <c r="G186" s="43">
        <v>53558.667512548964</v>
      </c>
      <c r="I186" s="100"/>
      <c r="J186" s="100"/>
      <c r="K186" s="100"/>
      <c r="L186" s="100"/>
    </row>
    <row r="187" spans="1:12">
      <c r="A187" s="312"/>
      <c r="B187" s="44" t="s">
        <v>141</v>
      </c>
      <c r="C187" s="42">
        <v>44963</v>
      </c>
      <c r="D187" s="153">
        <v>44999.7</v>
      </c>
      <c r="E187" s="42">
        <v>41686.699999999997</v>
      </c>
      <c r="F187" s="153">
        <v>43239.6</v>
      </c>
      <c r="G187" s="42">
        <v>45282.5</v>
      </c>
      <c r="I187" s="100"/>
      <c r="J187" s="100"/>
      <c r="K187" s="100"/>
      <c r="L187" s="100"/>
    </row>
    <row r="188" spans="1:12">
      <c r="A188" s="312"/>
      <c r="B188" s="96" t="s">
        <v>77</v>
      </c>
      <c r="C188" s="42">
        <v>18187.919616880979</v>
      </c>
      <c r="D188" s="153">
        <v>16814.363746002993</v>
      </c>
      <c r="E188" s="42">
        <v>13616.109291279994</v>
      </c>
      <c r="F188" s="153">
        <v>13065.317436425008</v>
      </c>
      <c r="G188" s="42">
        <v>12945.463315674973</v>
      </c>
      <c r="I188" s="100"/>
      <c r="J188" s="100"/>
      <c r="K188" s="100"/>
      <c r="L188" s="100"/>
    </row>
    <row r="189" spans="1:12">
      <c r="A189" s="312"/>
      <c r="B189" s="116" t="s">
        <v>79</v>
      </c>
      <c r="C189" s="118">
        <v>0.35458601760588571</v>
      </c>
      <c r="D189" s="292">
        <v>0.32316588537302271</v>
      </c>
      <c r="E189" s="118">
        <v>0.28058244010065453</v>
      </c>
      <c r="F189" s="292">
        <v>0.25888299807636117</v>
      </c>
      <c r="G189" s="118">
        <v>0.24170622453670659</v>
      </c>
      <c r="I189" s="100"/>
      <c r="J189" s="100"/>
      <c r="K189" s="100"/>
      <c r="L189" s="100"/>
    </row>
    <row r="190" spans="1:12">
      <c r="A190" s="312"/>
      <c r="B190" s="308" t="s">
        <v>15</v>
      </c>
      <c r="C190" s="42">
        <v>11039.414612995981</v>
      </c>
      <c r="D190" s="153">
        <v>8299.6066233979873</v>
      </c>
      <c r="E190" s="42">
        <v>5038.2426960849953</v>
      </c>
      <c r="F190" s="153">
        <v>3930.5067332720155</v>
      </c>
      <c r="G190" s="42">
        <v>3180.3276971619762</v>
      </c>
      <c r="I190" s="100"/>
      <c r="J190" s="100"/>
      <c r="K190" s="100"/>
      <c r="L190" s="100"/>
    </row>
    <row r="191" spans="1:12">
      <c r="A191" s="312"/>
      <c r="B191" s="304" t="s">
        <v>139</v>
      </c>
      <c r="C191" s="42">
        <v>7594.8582614169736</v>
      </c>
      <c r="D191" s="153">
        <v>5369.8201051832884</v>
      </c>
      <c r="E191" s="42">
        <v>7166.2953012706939</v>
      </c>
      <c r="F191" s="153">
        <v>2702.6210289910582</v>
      </c>
      <c r="G191" s="42">
        <v>-4069.7536981713838</v>
      </c>
      <c r="I191" s="100"/>
      <c r="J191" s="100"/>
      <c r="K191" s="100"/>
      <c r="L191" s="100"/>
    </row>
    <row r="192" spans="1:12" hidden="1">
      <c r="A192" s="312"/>
      <c r="B192" s="432" t="s">
        <v>35</v>
      </c>
      <c r="C192" s="42">
        <v>1713.273546074</v>
      </c>
      <c r="D192" s="153">
        <v>2085.3145022989997</v>
      </c>
      <c r="E192" s="42">
        <v>3778.73091135</v>
      </c>
      <c r="F192" s="153">
        <v>2742.8898193710002</v>
      </c>
      <c r="G192" s="42">
        <v>2645.8128404859999</v>
      </c>
      <c r="I192" s="100"/>
      <c r="J192" s="100"/>
      <c r="K192" s="100"/>
      <c r="L192" s="100"/>
    </row>
    <row r="193" spans="1:12">
      <c r="A193" s="312"/>
      <c r="B193" s="434" t="s">
        <v>336</v>
      </c>
      <c r="C193" s="440">
        <v>5881.5847153429731</v>
      </c>
      <c r="D193" s="441">
        <v>3284.5056028842887</v>
      </c>
      <c r="E193" s="440">
        <v>3387.5643899206939</v>
      </c>
      <c r="F193" s="441">
        <v>-40.268790379941947</v>
      </c>
      <c r="G193" s="440">
        <v>-6715.5665386573837</v>
      </c>
      <c r="I193" s="100"/>
      <c r="J193" s="100"/>
      <c r="K193" s="100"/>
      <c r="L193" s="100"/>
    </row>
    <row r="194" spans="1:12">
      <c r="A194" s="312"/>
      <c r="B194" s="433" t="s">
        <v>332</v>
      </c>
      <c r="C194" s="42">
        <v>1020.5347906509999</v>
      </c>
      <c r="D194" s="153">
        <v>217.02598400300002</v>
      </c>
      <c r="E194" s="42">
        <v>31.409029660000002</v>
      </c>
      <c r="F194" s="153">
        <v>-399.09851976999926</v>
      </c>
      <c r="G194" s="42">
        <v>-511.23416692000046</v>
      </c>
      <c r="I194" s="100"/>
      <c r="J194" s="100"/>
      <c r="K194" s="100"/>
      <c r="L194" s="100"/>
    </row>
    <row r="195" spans="1:12">
      <c r="A195" s="312"/>
      <c r="B195" s="435" t="s">
        <v>333</v>
      </c>
      <c r="C195" s="440">
        <v>4861.0499246919735</v>
      </c>
      <c r="D195" s="441">
        <v>3067.4796188812888</v>
      </c>
      <c r="E195" s="440">
        <v>3356.1553602606937</v>
      </c>
      <c r="F195" s="441">
        <v>358.82972939005731</v>
      </c>
      <c r="G195" s="440">
        <v>-6204.3323717373833</v>
      </c>
      <c r="I195" s="100"/>
      <c r="J195" s="100"/>
      <c r="K195" s="100"/>
      <c r="L195" s="100"/>
    </row>
    <row r="196" spans="1:12">
      <c r="A196" s="312"/>
      <c r="B196" s="93" t="s">
        <v>73</v>
      </c>
      <c r="C196" s="107">
        <v>4667.3656491992861</v>
      </c>
      <c r="D196" s="151">
        <v>3130.6016856514352</v>
      </c>
      <c r="E196" s="107">
        <v>3160.9451196352893</v>
      </c>
      <c r="F196" s="151">
        <v>9032.7416779837931</v>
      </c>
      <c r="G196" s="107">
        <v>4366.2131277775252</v>
      </c>
      <c r="I196" s="100"/>
      <c r="J196" s="100"/>
      <c r="K196" s="100"/>
      <c r="L196" s="100"/>
    </row>
    <row r="197" spans="1:12">
      <c r="A197" s="312"/>
      <c r="B197" s="93" t="s">
        <v>74</v>
      </c>
      <c r="C197" s="107">
        <v>13520.553967681693</v>
      </c>
      <c r="D197" s="151">
        <v>13683.762060351557</v>
      </c>
      <c r="E197" s="107">
        <v>10455.164171644705</v>
      </c>
      <c r="F197" s="151">
        <v>4032.5757584412149</v>
      </c>
      <c r="G197" s="107">
        <v>8579.2501878974472</v>
      </c>
      <c r="I197" s="100"/>
      <c r="J197" s="100"/>
      <c r="K197" s="100"/>
      <c r="L197" s="100"/>
    </row>
    <row r="198" spans="1:12">
      <c r="A198" s="312"/>
      <c r="B198" s="150" t="s">
        <v>83</v>
      </c>
      <c r="C198" s="108">
        <v>558509.61292545113</v>
      </c>
      <c r="D198" s="291">
        <v>602065.05826901505</v>
      </c>
      <c r="E198" s="108">
        <v>589363.93510242004</v>
      </c>
      <c r="F198" s="291">
        <v>578688.45641465008</v>
      </c>
      <c r="G198" s="108">
        <v>584381.36400875496</v>
      </c>
      <c r="H198" s="100"/>
      <c r="I198" s="100"/>
      <c r="J198" s="100"/>
      <c r="K198" s="100"/>
      <c r="L198" s="100"/>
    </row>
    <row r="199" spans="1:12">
      <c r="A199" s="312"/>
      <c r="B199" s="425" t="s">
        <v>300</v>
      </c>
      <c r="C199" s="96"/>
      <c r="D199" s="96"/>
      <c r="E199" s="96"/>
      <c r="F199" s="96"/>
      <c r="G199" s="96"/>
      <c r="H199" s="100"/>
      <c r="I199" s="100"/>
      <c r="J199" s="100"/>
      <c r="K199" s="100"/>
      <c r="L199" s="100"/>
    </row>
    <row r="200" spans="1:12">
      <c r="A200" s="312"/>
      <c r="B200" s="423"/>
      <c r="C200" s="96"/>
      <c r="D200" s="96"/>
      <c r="E200" s="96"/>
      <c r="F200" s="96"/>
      <c r="G200" s="96"/>
      <c r="H200" s="100"/>
      <c r="I200" s="100"/>
      <c r="J200" s="100"/>
      <c r="K200" s="100"/>
      <c r="L200" s="100"/>
    </row>
    <row r="201" spans="1:12" s="32" customFormat="1" ht="12.75" customHeight="1">
      <c r="A201" s="130"/>
      <c r="B201" s="1" t="s">
        <v>348</v>
      </c>
      <c r="G201" s="247" t="s">
        <v>241</v>
      </c>
    </row>
    <row r="202" spans="1:12" ht="12.75" customHeight="1">
      <c r="A202" s="232"/>
      <c r="B202" s="475" t="s">
        <v>0</v>
      </c>
      <c r="C202" s="477" t="s">
        <v>1</v>
      </c>
      <c r="D202" s="478"/>
      <c r="E202" s="478"/>
      <c r="F202" s="478"/>
      <c r="G202" s="478"/>
    </row>
    <row r="203" spans="1:12" ht="24" customHeight="1">
      <c r="A203" s="233"/>
      <c r="B203" s="476"/>
      <c r="C203" s="226">
        <f>$C$6</f>
        <v>43100</v>
      </c>
      <c r="D203" s="226">
        <f>$D$6</f>
        <v>43008</v>
      </c>
      <c r="E203" s="226">
        <f>$E$6</f>
        <v>42916</v>
      </c>
      <c r="F203" s="226">
        <f>$F$6</f>
        <v>42825</v>
      </c>
      <c r="G203" s="226">
        <f>$G$6</f>
        <v>42735</v>
      </c>
    </row>
    <row r="204" spans="1:12">
      <c r="A204" s="312"/>
      <c r="B204" s="44" t="s">
        <v>4</v>
      </c>
      <c r="C204" s="43">
        <v>793.0870579340002</v>
      </c>
      <c r="D204" s="154">
        <v>778.51241906473956</v>
      </c>
      <c r="E204" s="43">
        <v>722.00609226455617</v>
      </c>
      <c r="F204" s="154">
        <v>721.70185901291813</v>
      </c>
      <c r="G204" s="43">
        <v>756.48604525852181</v>
      </c>
      <c r="I204" s="100"/>
      <c r="J204" s="100"/>
      <c r="K204" s="100"/>
      <c r="L204" s="100"/>
    </row>
    <row r="205" spans="1:12">
      <c r="A205" s="312"/>
      <c r="B205" s="44" t="s">
        <v>141</v>
      </c>
      <c r="C205" s="42">
        <v>695.2</v>
      </c>
      <c r="D205" s="153">
        <v>675</v>
      </c>
      <c r="E205" s="42">
        <v>621.29999999999995</v>
      </c>
      <c r="F205" s="153">
        <v>618.29999999999995</v>
      </c>
      <c r="G205" s="42">
        <v>640.79999999999995</v>
      </c>
      <c r="I205" s="100"/>
      <c r="J205" s="100"/>
      <c r="K205" s="100"/>
      <c r="L205" s="100"/>
    </row>
    <row r="206" spans="1:12">
      <c r="A206" s="312"/>
      <c r="B206" s="96" t="s">
        <v>77</v>
      </c>
      <c r="C206" s="42">
        <v>281.37307354400014</v>
      </c>
      <c r="D206" s="153">
        <v>258.80135624972638</v>
      </c>
      <c r="E206" s="42">
        <v>208.75393976186331</v>
      </c>
      <c r="F206" s="153">
        <v>184.98004750306609</v>
      </c>
      <c r="G206" s="42">
        <v>186.99210178000658</v>
      </c>
      <c r="I206" s="100"/>
      <c r="J206" s="100"/>
      <c r="K206" s="100"/>
      <c r="L206" s="100"/>
    </row>
    <row r="207" spans="1:12">
      <c r="A207" s="312"/>
      <c r="B207" s="116" t="s">
        <v>79</v>
      </c>
      <c r="C207" s="118">
        <v>0.35478207685922886</v>
      </c>
      <c r="D207" s="292">
        <v>0.33243060728643942</v>
      </c>
      <c r="E207" s="118">
        <v>0.28913044086250184</v>
      </c>
      <c r="F207" s="292">
        <v>0.25631089236220883</v>
      </c>
      <c r="G207" s="118">
        <v>0.24718513044890844</v>
      </c>
      <c r="I207" s="100"/>
      <c r="J207" s="100"/>
      <c r="K207" s="100"/>
      <c r="L207" s="100"/>
    </row>
    <row r="208" spans="1:12">
      <c r="A208" s="312"/>
      <c r="B208" s="308" t="s">
        <v>15</v>
      </c>
      <c r="C208" s="42">
        <v>170.91965114400014</v>
      </c>
      <c r="D208" s="153">
        <v>132.58646246576942</v>
      </c>
      <c r="E208" s="42">
        <v>81.63592604794475</v>
      </c>
      <c r="F208" s="153">
        <v>54.015189639365389</v>
      </c>
      <c r="G208" s="42">
        <v>51.021890088282618</v>
      </c>
      <c r="I208" s="100"/>
      <c r="J208" s="100"/>
      <c r="K208" s="100"/>
      <c r="L208" s="100"/>
    </row>
    <row r="209" spans="1:12">
      <c r="A209" s="312"/>
      <c r="B209" s="304" t="s">
        <v>139</v>
      </c>
      <c r="C209" s="42">
        <v>117.97386716800015</v>
      </c>
      <c r="D209" s="153">
        <v>87.980411607937128</v>
      </c>
      <c r="E209" s="42">
        <v>117.17619393428367</v>
      </c>
      <c r="F209" s="153">
        <v>39.165084208792351</v>
      </c>
      <c r="G209" s="42">
        <v>-47.060033377929628</v>
      </c>
      <c r="I209" s="100"/>
      <c r="J209" s="100"/>
      <c r="K209" s="100"/>
      <c r="L209" s="100"/>
    </row>
    <row r="210" spans="1:12" hidden="1">
      <c r="A210" s="312"/>
      <c r="B210" s="432" t="s">
        <v>35</v>
      </c>
      <c r="C210" s="42">
        <v>26.442972920857194</v>
      </c>
      <c r="D210" s="153">
        <v>32.366396176557991</v>
      </c>
      <c r="E210" s="42">
        <v>58.286538056182955</v>
      </c>
      <c r="F210" s="153">
        <v>40.634166855744652</v>
      </c>
      <c r="G210" s="42">
        <v>38.83399663957897</v>
      </c>
      <c r="I210" s="100"/>
      <c r="J210" s="100"/>
      <c r="K210" s="100"/>
      <c r="L210" s="100"/>
    </row>
    <row r="211" spans="1:12">
      <c r="A211" s="312"/>
      <c r="B211" s="434" t="s">
        <v>336</v>
      </c>
      <c r="C211" s="440">
        <v>91.530894247142953</v>
      </c>
      <c r="D211" s="441">
        <v>55.614015431379137</v>
      </c>
      <c r="E211" s="440">
        <v>58.889655878100719</v>
      </c>
      <c r="F211" s="441">
        <v>-1.4690826469523017</v>
      </c>
      <c r="G211" s="440">
        <v>-85.894030017508598</v>
      </c>
      <c r="I211" s="100"/>
      <c r="J211" s="100"/>
      <c r="K211" s="100"/>
      <c r="L211" s="100"/>
    </row>
    <row r="212" spans="1:12">
      <c r="A212" s="312"/>
      <c r="B212" s="433" t="s">
        <v>332</v>
      </c>
      <c r="C212" s="42">
        <v>15.888909347999999</v>
      </c>
      <c r="D212" s="153">
        <v>7.2908618000000001</v>
      </c>
      <c r="E212" s="42">
        <v>0.48992325000000025</v>
      </c>
      <c r="F212" s="153">
        <v>-5.8810686500000005</v>
      </c>
      <c r="G212" s="42">
        <v>-5.7619820529906152</v>
      </c>
      <c r="I212" s="100"/>
      <c r="J212" s="100"/>
      <c r="K212" s="100"/>
      <c r="L212" s="100"/>
    </row>
    <row r="213" spans="1:12">
      <c r="A213" s="312"/>
      <c r="B213" s="435" t="s">
        <v>333</v>
      </c>
      <c r="C213" s="440">
        <v>75.641984899142955</v>
      </c>
      <c r="D213" s="441">
        <v>48.323153631379135</v>
      </c>
      <c r="E213" s="440">
        <v>58.399732628100722</v>
      </c>
      <c r="F213" s="441">
        <v>4.4119860030477014</v>
      </c>
      <c r="G213" s="440">
        <v>-80.13204796451798</v>
      </c>
      <c r="I213" s="100"/>
      <c r="J213" s="100"/>
      <c r="K213" s="100"/>
      <c r="L213" s="100"/>
    </row>
    <row r="214" spans="1:12">
      <c r="A214" s="312"/>
      <c r="B214" s="93" t="s">
        <v>73</v>
      </c>
      <c r="C214" s="107">
        <v>75.41789232006164</v>
      </c>
      <c r="D214" s="151">
        <v>49.936126012343642</v>
      </c>
      <c r="E214" s="107">
        <v>45.578564306984973</v>
      </c>
      <c r="F214" s="151">
        <v>138.12544462910384</v>
      </c>
      <c r="G214" s="107">
        <v>59.08589814302811</v>
      </c>
      <c r="I214" s="100"/>
      <c r="J214" s="100"/>
      <c r="K214" s="100"/>
      <c r="L214" s="100"/>
    </row>
    <row r="215" spans="1:12">
      <c r="A215" s="312"/>
      <c r="B215" s="93" t="s">
        <v>74</v>
      </c>
      <c r="C215" s="107">
        <v>205.9551812239385</v>
      </c>
      <c r="D215" s="151">
        <v>208.86523023738275</v>
      </c>
      <c r="E215" s="107">
        <v>163.17537545487835</v>
      </c>
      <c r="F215" s="151">
        <v>46.85460287396225</v>
      </c>
      <c r="G215" s="107">
        <v>127.90620363697846</v>
      </c>
      <c r="I215" s="100"/>
      <c r="J215" s="100"/>
      <c r="K215" s="100"/>
      <c r="L215" s="100"/>
    </row>
    <row r="216" spans="1:12">
      <c r="A216" s="312"/>
      <c r="B216" s="150" t="s">
        <v>83</v>
      </c>
      <c r="C216" s="108">
        <v>8629.405236179</v>
      </c>
      <c r="D216" s="291">
        <v>9218</v>
      </c>
      <c r="E216" s="108">
        <v>9126</v>
      </c>
      <c r="F216" s="291">
        <v>8922</v>
      </c>
      <c r="G216" s="108">
        <v>8603</v>
      </c>
      <c r="H216" s="100"/>
      <c r="I216" s="100"/>
      <c r="J216" s="100"/>
      <c r="K216" s="100"/>
      <c r="L216" s="100"/>
    </row>
    <row r="217" spans="1:12" ht="29.25" customHeight="1">
      <c r="B217" s="482"/>
      <c r="C217" s="482"/>
      <c r="D217" s="482"/>
      <c r="E217" s="482"/>
      <c r="F217" s="482"/>
      <c r="G217" s="482"/>
    </row>
    <row r="218" spans="1:12">
      <c r="B218" s="422"/>
      <c r="C218" s="422"/>
      <c r="D218" s="422"/>
      <c r="E218" s="422"/>
      <c r="F218" s="422"/>
      <c r="G218" s="422"/>
    </row>
    <row r="219" spans="1:12" s="32" customFormat="1" ht="12.75" customHeight="1">
      <c r="A219" s="130"/>
      <c r="B219" s="1" t="s">
        <v>291</v>
      </c>
      <c r="G219" s="247" t="s">
        <v>241</v>
      </c>
    </row>
    <row r="220" spans="1:12" ht="12.75" customHeight="1">
      <c r="A220" s="232"/>
      <c r="B220" s="475" t="s">
        <v>0</v>
      </c>
      <c r="C220" s="477" t="s">
        <v>1</v>
      </c>
      <c r="D220" s="478"/>
      <c r="E220" s="478"/>
      <c r="F220" s="478"/>
      <c r="G220" s="478"/>
    </row>
    <row r="221" spans="1:12" ht="24" customHeight="1">
      <c r="A221" s="233"/>
      <c r="B221" s="476"/>
      <c r="C221" s="226">
        <f>$C$6</f>
        <v>43100</v>
      </c>
      <c r="D221" s="226">
        <f>$D$6</f>
        <v>43008</v>
      </c>
      <c r="E221" s="226">
        <f>$E$6</f>
        <v>42916</v>
      </c>
      <c r="F221" s="226">
        <f>$F$6</f>
        <v>42825</v>
      </c>
      <c r="G221" s="226">
        <f>$G$6</f>
        <v>42735</v>
      </c>
    </row>
    <row r="222" spans="1:12">
      <c r="A222" s="312"/>
      <c r="B222" s="44" t="s">
        <v>4</v>
      </c>
      <c r="C222" s="43">
        <v>793.0870579340002</v>
      </c>
      <c r="D222" s="154">
        <v>808.55436248100568</v>
      </c>
      <c r="E222" s="43">
        <v>753.06227179576751</v>
      </c>
      <c r="F222" s="154">
        <v>752.43050844999971</v>
      </c>
      <c r="G222" s="43">
        <v>791.87780696999994</v>
      </c>
      <c r="I222" s="100"/>
      <c r="J222" s="100"/>
      <c r="K222" s="100"/>
      <c r="L222" s="100"/>
    </row>
    <row r="223" spans="1:12">
      <c r="A223" s="312"/>
      <c r="B223" s="44" t="s">
        <v>141</v>
      </c>
      <c r="C223" s="42">
        <v>695.2</v>
      </c>
      <c r="D223" s="153">
        <v>699.3</v>
      </c>
      <c r="E223" s="42">
        <v>646.9</v>
      </c>
      <c r="F223" s="153">
        <v>644.70000000000005</v>
      </c>
      <c r="G223" s="42">
        <v>669.5</v>
      </c>
      <c r="I223" s="100"/>
      <c r="J223" s="100"/>
      <c r="K223" s="100"/>
      <c r="L223" s="100"/>
    </row>
    <row r="224" spans="1:12">
      <c r="A224" s="312"/>
      <c r="B224" s="96" t="s">
        <v>77</v>
      </c>
      <c r="C224" s="42">
        <v>281.37307354400014</v>
      </c>
      <c r="D224" s="153">
        <v>261.24851631084192</v>
      </c>
      <c r="E224" s="42">
        <v>211.2781162043139</v>
      </c>
      <c r="F224" s="153">
        <v>195.23060359997828</v>
      </c>
      <c r="G224" s="42">
        <v>189.8224380070792</v>
      </c>
      <c r="I224" s="100"/>
      <c r="J224" s="100"/>
      <c r="K224" s="100"/>
      <c r="L224" s="100"/>
    </row>
    <row r="225" spans="1:12">
      <c r="A225" s="312"/>
      <c r="B225" s="116" t="s">
        <v>79</v>
      </c>
      <c r="C225" s="118">
        <v>0.35478207685922886</v>
      </c>
      <c r="D225" s="292">
        <v>0.32310569138383577</v>
      </c>
      <c r="E225" s="118">
        <v>0.28055862591614877</v>
      </c>
      <c r="F225" s="292">
        <v>0.25946662370476131</v>
      </c>
      <c r="G225" s="118">
        <v>0.23971177918649583</v>
      </c>
      <c r="I225" s="100"/>
      <c r="J225" s="100"/>
      <c r="K225" s="100"/>
      <c r="L225" s="100"/>
    </row>
    <row r="226" spans="1:12">
      <c r="A226" s="312"/>
      <c r="B226" s="308" t="s">
        <v>15</v>
      </c>
      <c r="C226" s="42">
        <v>170.91965114400014</v>
      </c>
      <c r="D226" s="153">
        <v>128.98199509861183</v>
      </c>
      <c r="E226" s="42">
        <v>78.167246382077678</v>
      </c>
      <c r="F226" s="153">
        <v>58.961034948380046</v>
      </c>
      <c r="G226" s="42">
        <v>46.847582875860013</v>
      </c>
      <c r="I226" s="100"/>
      <c r="J226" s="100"/>
      <c r="K226" s="100"/>
      <c r="L226" s="100"/>
    </row>
    <row r="227" spans="1:12">
      <c r="A227" s="312"/>
      <c r="B227" s="304" t="s">
        <v>139</v>
      </c>
      <c r="C227" s="42">
        <v>117.97386716800015</v>
      </c>
      <c r="D227" s="153">
        <v>83.626902824851157</v>
      </c>
      <c r="E227" s="42">
        <v>111.15223118459394</v>
      </c>
      <c r="F227" s="153">
        <v>40.881184728126186</v>
      </c>
      <c r="G227" s="42">
        <v>-61.203838241605894</v>
      </c>
      <c r="I227" s="100"/>
      <c r="J227" s="100"/>
      <c r="K227" s="100"/>
      <c r="L227" s="100"/>
    </row>
    <row r="228" spans="1:12" ht="11.25" hidden="1" customHeight="1">
      <c r="A228" s="312"/>
      <c r="B228" s="432" t="s">
        <v>35</v>
      </c>
      <c r="C228" s="42">
        <v>26.442972920857194</v>
      </c>
      <c r="D228" s="153">
        <v>32.409916908160888</v>
      </c>
      <c r="E228" s="42">
        <v>58.609053770430904</v>
      </c>
      <c r="F228" s="153">
        <v>40.914371572660613</v>
      </c>
      <c r="G228" s="42">
        <v>39.095708650475991</v>
      </c>
      <c r="I228" s="100"/>
      <c r="J228" s="100"/>
      <c r="K228" s="100"/>
      <c r="L228" s="100"/>
    </row>
    <row r="229" spans="1:12">
      <c r="A229" s="312"/>
      <c r="B229" s="434" t="s">
        <v>336</v>
      </c>
      <c r="C229" s="440">
        <v>91.530894247142953</v>
      </c>
      <c r="D229" s="441">
        <v>51.21698591669027</v>
      </c>
      <c r="E229" s="440">
        <v>52.54317741416304</v>
      </c>
      <c r="F229" s="441">
        <v>-3.3186844534426996E-2</v>
      </c>
      <c r="G229" s="440">
        <v>-100.29954689208188</v>
      </c>
      <c r="I229" s="100"/>
      <c r="J229" s="100"/>
      <c r="K229" s="100"/>
      <c r="L229" s="100"/>
    </row>
    <row r="230" spans="1:12">
      <c r="A230" s="312"/>
      <c r="B230" s="433" t="s">
        <v>332</v>
      </c>
      <c r="C230" s="42">
        <v>15.888909347999999</v>
      </c>
      <c r="D230" s="153">
        <v>3.3689877999999998</v>
      </c>
      <c r="E230" s="42">
        <v>0.48317125000000027</v>
      </c>
      <c r="F230" s="153">
        <v>-5.8791316500000006</v>
      </c>
      <c r="G230" s="42">
        <v>-7.7415260529906149</v>
      </c>
      <c r="I230" s="100"/>
      <c r="J230" s="100"/>
      <c r="K230" s="100"/>
      <c r="L230" s="100"/>
    </row>
    <row r="231" spans="1:12">
      <c r="A231" s="312"/>
      <c r="B231" s="435" t="s">
        <v>333</v>
      </c>
      <c r="C231" s="440">
        <v>75.641984899142955</v>
      </c>
      <c r="D231" s="441">
        <v>47.84799811669027</v>
      </c>
      <c r="E231" s="440">
        <v>52.060006164163042</v>
      </c>
      <c r="F231" s="441">
        <v>5.8459448054655709</v>
      </c>
      <c r="G231" s="440">
        <v>-92.55802083909127</v>
      </c>
      <c r="I231" s="100"/>
      <c r="J231" s="100"/>
      <c r="K231" s="100"/>
      <c r="L231" s="100"/>
    </row>
    <row r="232" spans="1:12">
      <c r="A232" s="312"/>
      <c r="B232" s="93" t="s">
        <v>73</v>
      </c>
      <c r="C232" s="107">
        <v>75.41789232006164</v>
      </c>
      <c r="D232" s="151">
        <v>49.674596360014682</v>
      </c>
      <c r="E232" s="107">
        <v>49.219677039112895</v>
      </c>
      <c r="F232" s="151">
        <v>135.0947541061029</v>
      </c>
      <c r="G232" s="107">
        <v>64.55711869557706</v>
      </c>
      <c r="I232" s="100"/>
      <c r="J232" s="100"/>
      <c r="K232" s="100"/>
      <c r="L232" s="100"/>
    </row>
    <row r="233" spans="1:12">
      <c r="A233" s="312"/>
      <c r="B233" s="93" t="s">
        <v>74</v>
      </c>
      <c r="C233" s="107">
        <v>205.9551812239385</v>
      </c>
      <c r="D233" s="151">
        <v>211.57391995082725</v>
      </c>
      <c r="E233" s="107">
        <v>162.05843916520101</v>
      </c>
      <c r="F233" s="151">
        <v>60.135849493875384</v>
      </c>
      <c r="G233" s="107">
        <v>125.26531931150214</v>
      </c>
      <c r="I233" s="100"/>
      <c r="J233" s="100"/>
      <c r="K233" s="100"/>
      <c r="L233" s="100"/>
    </row>
    <row r="234" spans="1:12">
      <c r="A234" s="312"/>
      <c r="B234" s="150" t="s">
        <v>83</v>
      </c>
      <c r="C234" s="108">
        <v>8629.405236179</v>
      </c>
      <c r="D234" s="291">
        <v>9218</v>
      </c>
      <c r="E234" s="108">
        <v>9126</v>
      </c>
      <c r="F234" s="291">
        <v>8922</v>
      </c>
      <c r="G234" s="108">
        <v>8603</v>
      </c>
      <c r="H234" s="100"/>
      <c r="I234" s="100"/>
      <c r="J234" s="100"/>
      <c r="K234" s="100"/>
      <c r="L234" s="100"/>
    </row>
    <row r="235" spans="1:12">
      <c r="B235" s="425" t="s">
        <v>301</v>
      </c>
      <c r="F235" s="97"/>
    </row>
    <row r="236" spans="1:12">
      <c r="B236" s="424"/>
    </row>
    <row r="237" spans="1:12" s="32" customFormat="1" ht="12.75" customHeight="1">
      <c r="A237" s="130"/>
      <c r="B237" s="1" t="s">
        <v>349</v>
      </c>
      <c r="G237" s="247" t="s">
        <v>241</v>
      </c>
    </row>
    <row r="238" spans="1:12" ht="12.75" customHeight="1">
      <c r="A238" s="232"/>
      <c r="B238" s="475" t="s">
        <v>0</v>
      </c>
      <c r="C238" s="477" t="s">
        <v>1</v>
      </c>
      <c r="D238" s="478"/>
      <c r="E238" s="478"/>
      <c r="F238" s="478"/>
      <c r="G238" s="478"/>
    </row>
    <row r="239" spans="1:12" ht="24" customHeight="1">
      <c r="A239" s="233"/>
      <c r="B239" s="476"/>
      <c r="C239" s="226">
        <f>$C$6</f>
        <v>43100</v>
      </c>
      <c r="D239" s="226">
        <f>$D$6</f>
        <v>43008</v>
      </c>
      <c r="E239" s="226">
        <f>$E$6</f>
        <v>42916</v>
      </c>
      <c r="F239" s="226">
        <f>$F$6</f>
        <v>42825</v>
      </c>
      <c r="G239" s="226">
        <f>$G$6</f>
        <v>42735</v>
      </c>
    </row>
    <row r="240" spans="1:12">
      <c r="A240" s="312"/>
      <c r="B240" s="2" t="s">
        <v>4</v>
      </c>
      <c r="C240" s="43">
        <v>783.09406633128481</v>
      </c>
      <c r="D240" s="154">
        <v>753.71169156993767</v>
      </c>
      <c r="E240" s="43">
        <v>707.64151346170809</v>
      </c>
      <c r="F240" s="154">
        <v>714.77389027066658</v>
      </c>
      <c r="G240" s="43">
        <v>743.92345849258459</v>
      </c>
      <c r="I240" s="100"/>
      <c r="J240" s="100"/>
      <c r="K240" s="100"/>
      <c r="L240" s="100"/>
    </row>
    <row r="241" spans="1:12">
      <c r="A241" s="312"/>
      <c r="B241" s="44" t="s">
        <v>141</v>
      </c>
      <c r="C241" s="42">
        <v>686</v>
      </c>
      <c r="D241" s="153">
        <v>653.4</v>
      </c>
      <c r="E241" s="42">
        <v>609.29999999999995</v>
      </c>
      <c r="F241" s="153">
        <v>612.9</v>
      </c>
      <c r="G241" s="42">
        <v>630.79999999999995</v>
      </c>
      <c r="I241" s="100"/>
      <c r="J241" s="100"/>
      <c r="K241" s="100"/>
      <c r="L241" s="100"/>
    </row>
    <row r="242" spans="1:12">
      <c r="A242" s="312"/>
      <c r="B242" s="32" t="s">
        <v>77</v>
      </c>
      <c r="C242" s="42">
        <v>277.85920846671542</v>
      </c>
      <c r="D242" s="153">
        <v>248.38954230023975</v>
      </c>
      <c r="E242" s="42">
        <v>203.75102451647965</v>
      </c>
      <c r="F242" s="153">
        <v>182.60716683476397</v>
      </c>
      <c r="G242" s="42">
        <v>183.60698068270625</v>
      </c>
      <c r="I242" s="100"/>
      <c r="J242" s="100"/>
      <c r="K242" s="100"/>
      <c r="L242" s="100"/>
    </row>
    <row r="243" spans="1:12">
      <c r="A243" s="312"/>
      <c r="B243" s="116" t="s">
        <v>79</v>
      </c>
      <c r="C243" s="118">
        <v>0.35482226262862293</v>
      </c>
      <c r="D243" s="292">
        <v>0.32955511381660907</v>
      </c>
      <c r="E243" s="118">
        <v>0.28792972238125347</v>
      </c>
      <c r="F243" s="292">
        <v>0.25547542981125865</v>
      </c>
      <c r="G243" s="118">
        <v>0.2468089674907549</v>
      </c>
      <c r="I243" s="100"/>
      <c r="J243" s="100"/>
      <c r="K243" s="100"/>
      <c r="L243" s="100"/>
    </row>
    <row r="244" spans="1:12">
      <c r="A244" s="312"/>
      <c r="B244" s="308" t="s">
        <v>15</v>
      </c>
      <c r="C244" s="42">
        <v>169.20457140123543</v>
      </c>
      <c r="D244" s="153">
        <v>126.54007066458807</v>
      </c>
      <c r="E244" s="42">
        <v>78.81493446363811</v>
      </c>
      <c r="F244" s="153">
        <v>52.557261875079377</v>
      </c>
      <c r="G244" s="42">
        <v>49.799475247492211</v>
      </c>
      <c r="I244" s="100"/>
      <c r="J244" s="100"/>
      <c r="K244" s="100"/>
      <c r="L244" s="100"/>
    </row>
    <row r="245" spans="1:12">
      <c r="A245" s="312"/>
      <c r="B245" s="308" t="s">
        <v>139</v>
      </c>
      <c r="C245" s="42">
        <v>130.17525558307031</v>
      </c>
      <c r="D245" s="153">
        <v>96.535470494200482</v>
      </c>
      <c r="E245" s="42">
        <v>53.868955020729281</v>
      </c>
      <c r="F245" s="153">
        <v>24.131535596961015</v>
      </c>
      <c r="G245" s="42">
        <v>18.86007320084461</v>
      </c>
      <c r="I245" s="100"/>
      <c r="J245" s="100"/>
      <c r="K245" s="100"/>
      <c r="L245" s="100"/>
    </row>
    <row r="246" spans="1:12">
      <c r="A246" s="312"/>
      <c r="B246" s="93" t="s">
        <v>73</v>
      </c>
      <c r="C246" s="107">
        <v>75.41789232006164</v>
      </c>
      <c r="D246" s="151">
        <v>49.936126012343642</v>
      </c>
      <c r="E246" s="107">
        <v>45.578564306984973</v>
      </c>
      <c r="F246" s="151">
        <v>138.12544462910384</v>
      </c>
      <c r="G246" s="107">
        <v>59.08589814302811</v>
      </c>
      <c r="I246" s="100"/>
      <c r="J246" s="100"/>
      <c r="K246" s="100"/>
      <c r="L246" s="100"/>
    </row>
    <row r="247" spans="1:12">
      <c r="A247" s="312"/>
      <c r="B247" s="93" t="s">
        <v>74</v>
      </c>
      <c r="C247" s="107">
        <v>202.44131614665378</v>
      </c>
      <c r="D247" s="151">
        <v>198.45341628789612</v>
      </c>
      <c r="E247" s="107">
        <v>158.17246020949466</v>
      </c>
      <c r="F247" s="151">
        <v>44.481722205660134</v>
      </c>
      <c r="G247" s="107">
        <v>124.52108253967813</v>
      </c>
      <c r="I247" s="100"/>
      <c r="J247" s="100"/>
      <c r="K247" s="100"/>
      <c r="L247" s="100"/>
    </row>
    <row r="248" spans="1:12">
      <c r="A248" s="312"/>
      <c r="B248" s="150" t="s">
        <v>83</v>
      </c>
      <c r="C248" s="108">
        <v>8629.405236179</v>
      </c>
      <c r="D248" s="291">
        <v>9218</v>
      </c>
      <c r="E248" s="108">
        <v>9126</v>
      </c>
      <c r="F248" s="291">
        <v>8922</v>
      </c>
      <c r="G248" s="108">
        <v>8603</v>
      </c>
      <c r="H248" s="100"/>
      <c r="I248" s="100"/>
      <c r="J248" s="100"/>
      <c r="K248" s="100"/>
      <c r="L248" s="100"/>
    </row>
    <row r="249" spans="1:12" ht="18" customHeight="1">
      <c r="B249" s="482" t="s">
        <v>337</v>
      </c>
      <c r="C249" s="482"/>
      <c r="D249" s="482"/>
      <c r="E249" s="482"/>
      <c r="F249" s="482"/>
      <c r="G249" s="482"/>
    </row>
    <row r="250" spans="1:12">
      <c r="B250" s="483"/>
      <c r="C250" s="483"/>
      <c r="D250" s="483"/>
      <c r="E250" s="483"/>
      <c r="F250" s="483"/>
      <c r="G250" s="483"/>
    </row>
    <row r="251" spans="1:12">
      <c r="B251" s="422"/>
      <c r="C251" s="422"/>
      <c r="D251" s="422"/>
      <c r="E251" s="422"/>
      <c r="F251" s="422"/>
      <c r="G251" s="422"/>
    </row>
    <row r="252" spans="1:12" s="32" customFormat="1" ht="12.75" customHeight="1">
      <c r="A252" s="130"/>
      <c r="B252" s="1" t="s">
        <v>292</v>
      </c>
      <c r="G252" s="247" t="s">
        <v>241</v>
      </c>
    </row>
    <row r="253" spans="1:12" ht="12.75" customHeight="1">
      <c r="A253" s="232"/>
      <c r="B253" s="475" t="s">
        <v>0</v>
      </c>
      <c r="C253" s="477" t="s">
        <v>1</v>
      </c>
      <c r="D253" s="478"/>
      <c r="E253" s="478"/>
      <c r="F253" s="478"/>
      <c r="G253" s="478"/>
    </row>
    <row r="254" spans="1:12" ht="24" customHeight="1">
      <c r="A254" s="233"/>
      <c r="B254" s="476"/>
      <c r="C254" s="226">
        <f>$C$6</f>
        <v>43100</v>
      </c>
      <c r="D254" s="226">
        <f>$D$6</f>
        <v>43008</v>
      </c>
      <c r="E254" s="226">
        <f>$E$6</f>
        <v>42916</v>
      </c>
      <c r="F254" s="226">
        <f>$F$6</f>
        <v>42825</v>
      </c>
      <c r="G254" s="226">
        <f>$G$6</f>
        <v>42735</v>
      </c>
    </row>
    <row r="255" spans="1:12">
      <c r="A255" s="312"/>
      <c r="B255" s="2" t="s">
        <v>4</v>
      </c>
      <c r="C255" s="43">
        <v>783.09406633128481</v>
      </c>
      <c r="D255" s="154">
        <v>781.87178930025232</v>
      </c>
      <c r="E255" s="43">
        <v>735.98532512934992</v>
      </c>
      <c r="F255" s="154">
        <v>743.63052477941005</v>
      </c>
      <c r="G255" s="43">
        <v>774.55326275170523</v>
      </c>
      <c r="I255" s="100"/>
      <c r="J255" s="100"/>
      <c r="K255" s="100"/>
      <c r="L255" s="100"/>
    </row>
    <row r="256" spans="1:12">
      <c r="A256" s="312"/>
      <c r="B256" s="44" t="s">
        <v>141</v>
      </c>
      <c r="C256" s="42">
        <v>686</v>
      </c>
      <c r="D256" s="153">
        <v>676.1</v>
      </c>
      <c r="E256" s="42">
        <v>632.70000000000005</v>
      </c>
      <c r="F256" s="153">
        <v>637.70000000000005</v>
      </c>
      <c r="G256" s="42">
        <v>655.6</v>
      </c>
      <c r="I256" s="100"/>
      <c r="J256" s="100"/>
      <c r="K256" s="100"/>
      <c r="L256" s="100"/>
    </row>
    <row r="257" spans="1:12">
      <c r="A257" s="312"/>
      <c r="B257" s="32" t="s">
        <v>77</v>
      </c>
      <c r="C257" s="42">
        <v>277.85920846666249</v>
      </c>
      <c r="D257" s="153">
        <v>250.68243937999077</v>
      </c>
      <c r="E257" s="42">
        <v>206.08113958030182</v>
      </c>
      <c r="F257" s="153">
        <v>192.31512910151474</v>
      </c>
      <c r="G257" s="42">
        <v>186.07852814295433</v>
      </c>
      <c r="I257" s="100"/>
      <c r="J257" s="100"/>
      <c r="K257" s="100"/>
      <c r="L257" s="100"/>
    </row>
    <row r="258" spans="1:12">
      <c r="A258" s="312"/>
      <c r="B258" s="116" t="s">
        <v>79</v>
      </c>
      <c r="C258" s="118">
        <v>0.35482226262855537</v>
      </c>
      <c r="D258" s="292">
        <v>0.32061834537391704</v>
      </c>
      <c r="E258" s="118">
        <v>0.28000713131621602</v>
      </c>
      <c r="F258" s="292">
        <v>0.2586165073825647</v>
      </c>
      <c r="G258" s="118">
        <v>0.24023980930876876</v>
      </c>
      <c r="I258" s="100"/>
      <c r="J258" s="100"/>
      <c r="K258" s="100"/>
      <c r="L258" s="100"/>
    </row>
    <row r="259" spans="1:12">
      <c r="A259" s="312"/>
      <c r="B259" s="308" t="s">
        <v>15</v>
      </c>
      <c r="C259" s="42">
        <v>169.20457140118251</v>
      </c>
      <c r="D259" s="153">
        <v>123.17018217289232</v>
      </c>
      <c r="E259" s="42">
        <v>75.659560104899981</v>
      </c>
      <c r="F259" s="153">
        <v>57.280128308765626</v>
      </c>
      <c r="G259" s="42">
        <v>46.188610462463743</v>
      </c>
      <c r="I259" s="100"/>
      <c r="J259" s="100"/>
      <c r="K259" s="100"/>
      <c r="L259" s="100"/>
    </row>
    <row r="260" spans="1:12">
      <c r="A260" s="312"/>
      <c r="B260" s="308" t="s">
        <v>139</v>
      </c>
      <c r="C260" s="42">
        <v>130.17525558301739</v>
      </c>
      <c r="D260" s="153">
        <v>91.930669727453591</v>
      </c>
      <c r="E260" s="42">
        <v>49.480673384747746</v>
      </c>
      <c r="F260" s="153">
        <v>27.348288742914413</v>
      </c>
      <c r="G260" s="42">
        <v>13.615978252203178</v>
      </c>
      <c r="I260" s="100"/>
      <c r="J260" s="100"/>
      <c r="K260" s="100"/>
      <c r="L260" s="100"/>
    </row>
    <row r="261" spans="1:12">
      <c r="A261" s="312"/>
      <c r="B261" s="93" t="s">
        <v>73</v>
      </c>
      <c r="C261" s="107">
        <v>75.41789232006164</v>
      </c>
      <c r="D261" s="151">
        <v>49.674596360014682</v>
      </c>
      <c r="E261" s="107">
        <v>49.219677039112895</v>
      </c>
      <c r="F261" s="151">
        <v>135.0947541061029</v>
      </c>
      <c r="G261" s="107">
        <v>64.55711869557706</v>
      </c>
      <c r="I261" s="100"/>
      <c r="J261" s="100"/>
      <c r="K261" s="100"/>
      <c r="L261" s="100"/>
    </row>
    <row r="262" spans="1:12">
      <c r="A262" s="312"/>
      <c r="B262" s="93" t="s">
        <v>74</v>
      </c>
      <c r="C262" s="107">
        <v>202.44131614660085</v>
      </c>
      <c r="D262" s="151">
        <v>201.00784301997609</v>
      </c>
      <c r="E262" s="107">
        <v>156.86146254118893</v>
      </c>
      <c r="F262" s="151">
        <v>57.220374995411845</v>
      </c>
      <c r="G262" s="107">
        <v>121.52140944737727</v>
      </c>
      <c r="I262" s="100"/>
      <c r="J262" s="100"/>
      <c r="K262" s="100"/>
      <c r="L262" s="100"/>
    </row>
    <row r="263" spans="1:12">
      <c r="A263" s="312"/>
      <c r="B263" s="150" t="s">
        <v>83</v>
      </c>
      <c r="C263" s="108">
        <v>8629.405236179</v>
      </c>
      <c r="D263" s="291">
        <v>9218</v>
      </c>
      <c r="E263" s="108">
        <v>9126</v>
      </c>
      <c r="F263" s="291">
        <v>8922</v>
      </c>
      <c r="G263" s="108">
        <v>8603</v>
      </c>
      <c r="H263" s="100"/>
      <c r="I263" s="100"/>
      <c r="J263" s="100"/>
      <c r="K263" s="100"/>
      <c r="L263" s="100"/>
    </row>
    <row r="264" spans="1:12" ht="16.5" customHeight="1">
      <c r="B264" s="482" t="s">
        <v>337</v>
      </c>
      <c r="C264" s="482"/>
      <c r="D264" s="482"/>
      <c r="E264" s="482"/>
      <c r="F264" s="482"/>
      <c r="G264" s="482"/>
    </row>
    <row r="265" spans="1:12">
      <c r="B265" s="425"/>
    </row>
  </sheetData>
  <mergeCells count="39">
    <mergeCell ref="B250:G250"/>
    <mergeCell ref="B249:G249"/>
    <mergeCell ref="B264:G264"/>
    <mergeCell ref="B238:B239"/>
    <mergeCell ref="C238:G238"/>
    <mergeCell ref="B253:B254"/>
    <mergeCell ref="C253:G253"/>
    <mergeCell ref="B93:B94"/>
    <mergeCell ref="C119:G119"/>
    <mergeCell ref="C135:G135"/>
    <mergeCell ref="C220:G220"/>
    <mergeCell ref="B184:B185"/>
    <mergeCell ref="C184:G184"/>
    <mergeCell ref="B135:B136"/>
    <mergeCell ref="B166:B167"/>
    <mergeCell ref="C166:G166"/>
    <mergeCell ref="C202:G202"/>
    <mergeCell ref="B181:G181"/>
    <mergeCell ref="B147:B148"/>
    <mergeCell ref="C147:G147"/>
    <mergeCell ref="B202:B203"/>
    <mergeCell ref="B220:B221"/>
    <mergeCell ref="B217:G217"/>
    <mergeCell ref="B77:G77"/>
    <mergeCell ref="B143:G143"/>
    <mergeCell ref="B5:B6"/>
    <mergeCell ref="B107:B108"/>
    <mergeCell ref="B119:B120"/>
    <mergeCell ref="B81:B82"/>
    <mergeCell ref="C5:G5"/>
    <mergeCell ref="C68:G68"/>
    <mergeCell ref="C81:G81"/>
    <mergeCell ref="C93:G93"/>
    <mergeCell ref="C107:G107"/>
    <mergeCell ref="B30:B31"/>
    <mergeCell ref="C30:G30"/>
    <mergeCell ref="B48:B49"/>
    <mergeCell ref="C48:G48"/>
    <mergeCell ref="B68:B69"/>
  </mergeCells>
  <phoneticPr fontId="2" type="noConversion"/>
  <hyperlinks>
    <hyperlink ref="A1" location="Cover!E6" display="INDEX"/>
  </hyperlinks>
  <pageMargins left="0.23" right="0.25" top="1" bottom="1" header="0.5" footer="0.5"/>
  <pageSetup paperSize="9" scale="69" orientation="portrait" r:id="rId1"/>
  <headerFooter alignWithMargins="0">
    <oddFooter>Page &amp;P of &amp;N</oddFooter>
  </headerFooter>
  <rowBreaks count="3" manualBreakCount="3">
    <brk id="77" max="7" man="1"/>
    <brk id="144" max="7" man="1"/>
    <brk id="218" max="7" man="1"/>
  </rowBreaks>
  <colBreaks count="1" manualBreakCount="1">
    <brk id="8" max="1048575" man="1"/>
  </colBreaks>
  <ignoredErrors>
    <ignoredError sqref="A1:XFD2 A266:XFD1048576 A264 H264:XFD264 A25:XFD25 H19:XFD24 A45:XFD45 H41:XFD41 H42:J42 H43:XFD44 A63:XFD69 H59:XFD62 A78:XFD78 B70:B76 A90:XFD94 B83:B89 H83:XFD89 A102:XFD104 B95:B101 H95:XFD101 A116:XFD116 B109:B115 H109:XFD115 A129:XFD132 B121:B128 H121:XFD128 A144:XFD144 B137:B142 H137:XFD142 A163 C163:XFD163 L42:XFD42 A184:XFD185 A183 C183:XFD183 C219:F219 C252:F252 C235:XFD235 H195:XFD198 A235 H231:XFD234 B261:B263 H261:XFD263 A220:XFD221 A219 H219:XFD219 A253:XFD254 A252 H252:XFD252 A255:B259 H255:XFD259 A118:XFD120 A117 C117:XFD117 A4:XFD6 A3 C3:XFD3 A27:XFD27 A26 C26:XFD26 A29:XFD31 A28 C28:XFD28 A47:XFD49 A46 C46:XFD46 A80:XFD82 A79 C79:XFD79 A106:XFD108 A105 C105:XFD105 A164:XFD164 A134:XFD136 A133 C133:XFD133 A77 H70:XFD77 H7:XFD12 H32:XFD37 H50:XFD55 H186:XFD191 H222:XFD22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showGridLines="0" view="pageBreakPreview" zoomScaleNormal="100" zoomScaleSheetLayoutView="100" workbookViewId="0"/>
  </sheetViews>
  <sheetFormatPr defaultRowHeight="11.25" outlineLevelRow="1"/>
  <cols>
    <col min="1" max="1" width="9.140625" style="2"/>
    <col min="2" max="2" width="34.7109375" style="2" bestFit="1" customWidth="1"/>
    <col min="3" max="7" width="11.5703125" style="2" customWidth="1"/>
    <col min="8" max="8" width="2" style="2" customWidth="1"/>
    <col min="9" max="16384" width="9.140625" style="2"/>
  </cols>
  <sheetData>
    <row r="1" spans="1:15">
      <c r="A1" s="307" t="s">
        <v>13</v>
      </c>
    </row>
    <row r="3" spans="1:15" ht="12.6" customHeight="1">
      <c r="A3" s="302">
        <v>5</v>
      </c>
      <c r="B3" s="1" t="s">
        <v>67</v>
      </c>
      <c r="C3" s="1"/>
      <c r="D3" s="1"/>
      <c r="E3" s="1"/>
      <c r="F3" s="1"/>
      <c r="G3" s="1"/>
    </row>
    <row r="4" spans="1:15" ht="12.6" customHeight="1">
      <c r="B4" s="1"/>
      <c r="C4" s="1"/>
      <c r="D4" s="1"/>
      <c r="E4" s="1"/>
      <c r="F4" s="1"/>
      <c r="G4" s="1"/>
    </row>
    <row r="5" spans="1:15" ht="12.6" customHeight="1">
      <c r="A5" s="26">
        <v>5.0999999999999996</v>
      </c>
      <c r="B5" s="1" t="s">
        <v>126</v>
      </c>
      <c r="C5" s="1"/>
      <c r="D5" s="1"/>
      <c r="E5" s="1"/>
      <c r="F5" s="1"/>
      <c r="G5" s="1"/>
    </row>
    <row r="6" spans="1:15" ht="12.6" customHeight="1">
      <c r="B6" s="1"/>
      <c r="C6" s="1"/>
      <c r="D6" s="1"/>
      <c r="E6" s="1"/>
      <c r="F6" s="1"/>
      <c r="G6" s="1"/>
    </row>
    <row r="7" spans="1:15" ht="12.6" customHeight="1">
      <c r="A7" s="26" t="s">
        <v>88</v>
      </c>
      <c r="B7" s="1" t="s">
        <v>2</v>
      </c>
      <c r="C7" s="1"/>
      <c r="D7" s="1"/>
      <c r="E7" s="1"/>
      <c r="F7" s="1"/>
      <c r="G7" s="1"/>
      <c r="J7" s="1"/>
    </row>
    <row r="8" spans="1:15" ht="12.6" customHeight="1">
      <c r="A8" s="27"/>
      <c r="G8" s="3" t="str">
        <f>'Trends file-2'!$G$6</f>
        <v>Amount in Rs Mn</v>
      </c>
      <c r="H8" s="3"/>
      <c r="N8" s="3"/>
    </row>
    <row r="9" spans="1:15" s="230" customFormat="1" ht="12.6" customHeight="1">
      <c r="A9" s="231"/>
      <c r="B9" s="489" t="s">
        <v>0</v>
      </c>
      <c r="C9" s="485" t="s">
        <v>1</v>
      </c>
      <c r="D9" s="486"/>
      <c r="E9" s="486"/>
      <c r="F9" s="486"/>
      <c r="G9" s="486"/>
      <c r="H9" s="378"/>
      <c r="J9" s="484"/>
      <c r="K9" s="484"/>
      <c r="L9" s="484"/>
      <c r="M9" s="484"/>
      <c r="N9" s="484"/>
    </row>
    <row r="10" spans="1:15" s="230" customFormat="1" ht="24.95" customHeight="1">
      <c r="A10" s="231"/>
      <c r="B10" s="489"/>
      <c r="C10" s="226">
        <f>'Trends file-4'!$C$6</f>
        <v>43100</v>
      </c>
      <c r="D10" s="226">
        <f>'Trends file-4'!$D$6</f>
        <v>43008</v>
      </c>
      <c r="E10" s="226">
        <f>'Trends file-4'!$E$6</f>
        <v>42916</v>
      </c>
      <c r="F10" s="226">
        <f>'Trends file-4'!$F$6</f>
        <v>42825</v>
      </c>
      <c r="G10" s="226">
        <f>'Trends file-4'!$G$6</f>
        <v>42735</v>
      </c>
      <c r="H10" s="378"/>
      <c r="I10" s="378"/>
      <c r="K10" s="8"/>
      <c r="L10" s="8"/>
      <c r="M10" s="8"/>
      <c r="N10" s="8"/>
      <c r="O10" s="8"/>
    </row>
    <row r="11" spans="1:15" ht="12.6" customHeight="1">
      <c r="A11" s="313"/>
      <c r="B11" s="2" t="s">
        <v>5</v>
      </c>
      <c r="C11" s="200">
        <v>15290.330621625009</v>
      </c>
      <c r="D11" s="227">
        <v>21302.18337544701</v>
      </c>
      <c r="E11" s="200">
        <v>20321.361478649993</v>
      </c>
      <c r="F11" s="227">
        <v>17834.09848824704</v>
      </c>
      <c r="G11" s="200">
        <v>18698.498933807979</v>
      </c>
      <c r="H11" s="5"/>
      <c r="I11" s="5"/>
      <c r="J11" s="5"/>
      <c r="K11" s="5"/>
      <c r="L11" s="5"/>
      <c r="M11" s="5"/>
      <c r="N11" s="5"/>
      <c r="O11" s="5"/>
    </row>
    <row r="12" spans="1:15" ht="24.95" customHeight="1">
      <c r="A12" s="314"/>
      <c r="B12" s="6" t="s">
        <v>6</v>
      </c>
      <c r="C12" s="201">
        <v>14696.299596817</v>
      </c>
      <c r="D12" s="293">
        <v>16633.035063510997</v>
      </c>
      <c r="E12" s="201">
        <v>17506.32202227</v>
      </c>
      <c r="F12" s="293">
        <v>17635.230890748004</v>
      </c>
      <c r="G12" s="201">
        <v>18876.246786164993</v>
      </c>
      <c r="H12" s="5"/>
      <c r="I12" s="5"/>
      <c r="J12" s="5"/>
      <c r="K12" s="5"/>
      <c r="L12" s="5"/>
      <c r="M12" s="5"/>
      <c r="N12" s="5"/>
      <c r="O12" s="5"/>
    </row>
    <row r="13" spans="1:15" ht="12.6" customHeight="1">
      <c r="A13" s="313"/>
      <c r="B13" s="2" t="s">
        <v>7</v>
      </c>
      <c r="C13" s="202">
        <v>36400.552852334018</v>
      </c>
      <c r="D13" s="228">
        <v>38554.682038125</v>
      </c>
      <c r="E13" s="202">
        <v>39348.703712524992</v>
      </c>
      <c r="F13" s="228">
        <v>39720.559538466965</v>
      </c>
      <c r="G13" s="202">
        <v>39817.968628417024</v>
      </c>
      <c r="H13" s="5"/>
      <c r="I13" s="5"/>
      <c r="J13" s="5"/>
      <c r="K13" s="5"/>
      <c r="L13" s="5"/>
      <c r="M13" s="5"/>
      <c r="N13" s="5"/>
      <c r="O13" s="5"/>
    </row>
    <row r="14" spans="1:15" ht="12.6" customHeight="1">
      <c r="A14" s="313"/>
      <c r="B14" s="2" t="s">
        <v>75</v>
      </c>
      <c r="C14" s="202">
        <v>1259.5147772599998</v>
      </c>
      <c r="D14" s="228">
        <v>801.46777475399995</v>
      </c>
      <c r="E14" s="202">
        <v>795.35444486000006</v>
      </c>
      <c r="F14" s="228">
        <v>714.68285846500032</v>
      </c>
      <c r="G14" s="202">
        <v>1076.5949254759998</v>
      </c>
      <c r="H14" s="5"/>
      <c r="I14" s="5"/>
      <c r="J14" s="5"/>
      <c r="K14" s="5"/>
      <c r="L14" s="5"/>
      <c r="M14" s="5"/>
      <c r="N14" s="5"/>
      <c r="O14" s="5"/>
    </row>
    <row r="15" spans="1:15" ht="12.6" customHeight="1">
      <c r="A15" s="313"/>
      <c r="B15" s="2" t="s">
        <v>8</v>
      </c>
      <c r="C15" s="202">
        <v>5884.5120404239979</v>
      </c>
      <c r="D15" s="228">
        <v>6139.9148807530009</v>
      </c>
      <c r="E15" s="202">
        <v>6185.6173258299996</v>
      </c>
      <c r="F15" s="228">
        <v>6060.0638705149986</v>
      </c>
      <c r="G15" s="202">
        <v>5733.7219816260013</v>
      </c>
      <c r="H15" s="5"/>
      <c r="I15" s="5"/>
      <c r="J15" s="5"/>
      <c r="K15" s="5"/>
      <c r="L15" s="5"/>
      <c r="M15" s="5"/>
      <c r="N15" s="5"/>
      <c r="O15" s="5"/>
    </row>
    <row r="16" spans="1:15" ht="12.6" customHeight="1">
      <c r="A16" s="313"/>
      <c r="B16" s="2" t="s">
        <v>46</v>
      </c>
      <c r="C16" s="202">
        <v>22830.871092974983</v>
      </c>
      <c r="D16" s="228">
        <v>21250.548519227006</v>
      </c>
      <c r="E16" s="202">
        <v>24069.351473729999</v>
      </c>
      <c r="F16" s="228">
        <v>22657.538544897998</v>
      </c>
      <c r="G16" s="202">
        <v>24118.487153818012</v>
      </c>
      <c r="H16" s="5"/>
      <c r="I16" s="5"/>
      <c r="J16" s="5"/>
      <c r="K16" s="5"/>
      <c r="L16" s="5"/>
      <c r="M16" s="5"/>
      <c r="N16" s="5"/>
      <c r="O16" s="5"/>
    </row>
    <row r="17" spans="1:15" s="1" customFormat="1" ht="12.6" customHeight="1">
      <c r="A17" s="313"/>
      <c r="B17" s="7" t="s">
        <v>2</v>
      </c>
      <c r="C17" s="203">
        <v>96362.080981435007</v>
      </c>
      <c r="D17" s="229">
        <v>104681.83165181702</v>
      </c>
      <c r="E17" s="203">
        <v>108226.71045786497</v>
      </c>
      <c r="F17" s="229">
        <v>104622.17419134</v>
      </c>
      <c r="G17" s="203">
        <v>108321.51840931003</v>
      </c>
      <c r="H17" s="4"/>
      <c r="I17" s="5"/>
      <c r="J17" s="5"/>
      <c r="K17" s="5"/>
      <c r="L17" s="5"/>
      <c r="M17" s="4"/>
      <c r="N17" s="4"/>
      <c r="O17" s="4"/>
    </row>
    <row r="18" spans="1:15" ht="27" customHeight="1">
      <c r="A18" s="313"/>
      <c r="B18" s="487"/>
      <c r="C18" s="487"/>
      <c r="D18" s="487"/>
      <c r="E18" s="487"/>
      <c r="F18" s="487"/>
      <c r="G18" s="487"/>
    </row>
    <row r="19" spans="1:15">
      <c r="A19" s="26" t="s">
        <v>89</v>
      </c>
      <c r="B19" s="1" t="s">
        <v>168</v>
      </c>
      <c r="C19" s="1"/>
      <c r="D19" s="1"/>
      <c r="E19" s="1"/>
      <c r="F19" s="1"/>
      <c r="G19" s="1"/>
      <c r="K19" s="1"/>
    </row>
    <row r="20" spans="1:15">
      <c r="A20" s="27"/>
      <c r="G20" s="3" t="str">
        <f>'Trends file-2'!$G$6</f>
        <v>Amount in Rs Mn</v>
      </c>
      <c r="I20" s="3"/>
      <c r="O20" s="3"/>
    </row>
    <row r="21" spans="1:15" s="230" customFormat="1" ht="12.75" customHeight="1">
      <c r="A21" s="231"/>
      <c r="B21" s="489" t="s">
        <v>0</v>
      </c>
      <c r="C21" s="485" t="s">
        <v>1</v>
      </c>
      <c r="D21" s="486"/>
      <c r="E21" s="486"/>
      <c r="F21" s="486"/>
      <c r="G21" s="486"/>
      <c r="H21" s="379"/>
      <c r="I21" s="379"/>
      <c r="K21" s="484"/>
      <c r="L21" s="484"/>
      <c r="M21" s="484"/>
      <c r="N21" s="484"/>
      <c r="O21" s="484"/>
    </row>
    <row r="22" spans="1:15" s="230" customFormat="1" ht="24.95" customHeight="1">
      <c r="A22" s="231"/>
      <c r="B22" s="489"/>
      <c r="C22" s="226">
        <f>'Trends file-4'!$C$6</f>
        <v>43100</v>
      </c>
      <c r="D22" s="226">
        <f>'Trends file-4'!$D$6</f>
        <v>43008</v>
      </c>
      <c r="E22" s="226">
        <f>'Trends file-4'!$E$6</f>
        <v>42916</v>
      </c>
      <c r="F22" s="226">
        <f>'Trends file-4'!$F$6</f>
        <v>42825</v>
      </c>
      <c r="G22" s="226">
        <f>'Trends file-4'!$G$6</f>
        <v>42735</v>
      </c>
      <c r="H22" s="378"/>
      <c r="I22" s="378"/>
      <c r="K22" s="8"/>
      <c r="L22" s="8"/>
      <c r="M22" s="8"/>
      <c r="N22" s="8"/>
      <c r="O22" s="8"/>
    </row>
    <row r="23" spans="1:15">
      <c r="A23" s="313"/>
      <c r="B23" s="2" t="s">
        <v>114</v>
      </c>
      <c r="C23" s="200">
        <v>27565.575521857987</v>
      </c>
      <c r="D23" s="227">
        <v>25026.352946740008</v>
      </c>
      <c r="E23" s="200">
        <v>26321.289303224999</v>
      </c>
      <c r="F23" s="227">
        <v>27325.553018878021</v>
      </c>
      <c r="G23" s="200">
        <v>25500.270159892996</v>
      </c>
      <c r="H23" s="5"/>
      <c r="I23" s="5"/>
      <c r="J23" s="5"/>
      <c r="K23" s="5"/>
      <c r="L23" s="5"/>
      <c r="M23" s="5"/>
      <c r="N23" s="5"/>
      <c r="O23" s="5"/>
    </row>
    <row r="24" spans="1:15">
      <c r="A24" s="313"/>
      <c r="B24" s="6" t="s">
        <v>115</v>
      </c>
      <c r="C24" s="202">
        <v>13434.532829460002</v>
      </c>
      <c r="D24" s="228">
        <v>13073.233666936003</v>
      </c>
      <c r="E24" s="202">
        <v>13014.131409254996</v>
      </c>
      <c r="F24" s="228">
        <v>12678.436554684007</v>
      </c>
      <c r="G24" s="202">
        <v>12269.409494873003</v>
      </c>
      <c r="H24" s="5"/>
      <c r="I24" s="5"/>
      <c r="J24" s="5"/>
      <c r="K24" s="5"/>
      <c r="L24" s="5"/>
      <c r="M24" s="5"/>
      <c r="N24" s="5"/>
      <c r="O24" s="5"/>
    </row>
    <row r="25" spans="1:15" s="1" customFormat="1">
      <c r="A25" s="313"/>
      <c r="B25" s="7" t="s">
        <v>168</v>
      </c>
      <c r="C25" s="203">
        <v>41000.108351317991</v>
      </c>
      <c r="D25" s="229">
        <v>38099.586613676009</v>
      </c>
      <c r="E25" s="203">
        <v>39335.420712479994</v>
      </c>
      <c r="F25" s="229">
        <v>40003.98957356203</v>
      </c>
      <c r="G25" s="203">
        <v>37769.679654765998</v>
      </c>
      <c r="H25" s="4"/>
      <c r="I25" s="5"/>
      <c r="J25" s="5"/>
      <c r="K25" s="5"/>
      <c r="L25" s="5"/>
      <c r="M25" s="4"/>
      <c r="N25" s="4"/>
      <c r="O25" s="4"/>
    </row>
    <row r="26" spans="1:15">
      <c r="A26" s="27"/>
    </row>
    <row r="27" spans="1:15">
      <c r="A27" s="26" t="s">
        <v>119</v>
      </c>
      <c r="B27" s="1" t="s">
        <v>14</v>
      </c>
      <c r="C27" s="1"/>
      <c r="D27" s="1"/>
      <c r="E27" s="1"/>
      <c r="F27" s="1"/>
      <c r="G27" s="1"/>
      <c r="K27" s="1"/>
    </row>
    <row r="28" spans="1:15">
      <c r="A28" s="27"/>
      <c r="G28" s="3" t="str">
        <f>'Trends file-2'!$G$6</f>
        <v>Amount in Rs Mn</v>
      </c>
      <c r="I28" s="3"/>
      <c r="O28" s="3"/>
    </row>
    <row r="29" spans="1:15" s="230" customFormat="1" ht="12.75" customHeight="1">
      <c r="A29" s="235"/>
      <c r="B29" s="489" t="s">
        <v>0</v>
      </c>
      <c r="C29" s="485" t="s">
        <v>1</v>
      </c>
      <c r="D29" s="486"/>
      <c r="E29" s="486"/>
      <c r="F29" s="486"/>
      <c r="G29" s="486"/>
      <c r="H29" s="379"/>
      <c r="I29" s="379"/>
      <c r="K29" s="484"/>
      <c r="L29" s="484"/>
      <c r="M29" s="484"/>
      <c r="N29" s="484"/>
      <c r="O29" s="484"/>
    </row>
    <row r="30" spans="1:15" s="230" customFormat="1" ht="24.95" customHeight="1">
      <c r="A30" s="236"/>
      <c r="B30" s="489"/>
      <c r="C30" s="226">
        <f>'Trends file-4'!$C$6</f>
        <v>43100</v>
      </c>
      <c r="D30" s="226">
        <f>'Trends file-4'!$D$6</f>
        <v>43008</v>
      </c>
      <c r="E30" s="226">
        <f>'Trends file-4'!$E$6</f>
        <v>42916</v>
      </c>
      <c r="F30" s="226">
        <f>'Trends file-4'!$F$6</f>
        <v>42825</v>
      </c>
      <c r="G30" s="226">
        <f>'Trends file-4'!$G$6</f>
        <v>42735</v>
      </c>
      <c r="H30" s="378"/>
      <c r="I30" s="378"/>
      <c r="K30" s="8"/>
      <c r="L30" s="8"/>
      <c r="M30" s="8"/>
      <c r="N30" s="8"/>
      <c r="O30" s="8"/>
    </row>
    <row r="31" spans="1:15">
      <c r="A31" s="313"/>
      <c r="B31" s="2" t="s">
        <v>10</v>
      </c>
      <c r="C31" s="200">
        <v>650.63802578200011</v>
      </c>
      <c r="D31" s="227">
        <v>3192.3636743319994</v>
      </c>
      <c r="E31" s="200">
        <v>6531.2129617000001</v>
      </c>
      <c r="F31" s="227">
        <v>-9632.235946241999</v>
      </c>
      <c r="G31" s="200">
        <v>4511.6949850090023</v>
      </c>
      <c r="H31" s="5"/>
      <c r="I31" s="5"/>
      <c r="J31" s="5"/>
      <c r="K31" s="5"/>
      <c r="L31" s="5"/>
      <c r="M31" s="5"/>
      <c r="N31" s="5"/>
      <c r="O31" s="5"/>
    </row>
    <row r="32" spans="1:15">
      <c r="A32" s="313"/>
      <c r="B32" s="6" t="s">
        <v>11</v>
      </c>
      <c r="C32" s="202">
        <v>-1275.0101535639997</v>
      </c>
      <c r="D32" s="228">
        <v>305.96066349000012</v>
      </c>
      <c r="E32" s="202">
        <v>-1910.2577168299999</v>
      </c>
      <c r="F32" s="228">
        <v>13851.905683068999</v>
      </c>
      <c r="G32" s="202">
        <v>5479.822327808999</v>
      </c>
      <c r="H32" s="5"/>
      <c r="I32" s="5"/>
      <c r="J32" s="5"/>
      <c r="K32" s="5"/>
      <c r="L32" s="5"/>
      <c r="M32" s="5"/>
      <c r="N32" s="5"/>
      <c r="O32" s="5"/>
    </row>
    <row r="33" spans="1:15" hidden="1">
      <c r="A33" s="313"/>
      <c r="B33" s="6"/>
      <c r="C33" s="202"/>
      <c r="D33" s="228"/>
      <c r="E33" s="202"/>
      <c r="F33" s="228"/>
      <c r="G33" s="202"/>
      <c r="H33" s="5"/>
      <c r="I33" s="5"/>
      <c r="J33" s="5"/>
      <c r="K33" s="5"/>
      <c r="L33" s="5"/>
      <c r="M33" s="5"/>
      <c r="N33" s="5"/>
      <c r="O33" s="5"/>
    </row>
    <row r="34" spans="1:15" s="1" customFormat="1">
      <c r="A34" s="313"/>
      <c r="B34" s="7" t="s">
        <v>35</v>
      </c>
      <c r="C34" s="203">
        <v>-624.37212778199955</v>
      </c>
      <c r="D34" s="229">
        <v>3498.3243378219995</v>
      </c>
      <c r="E34" s="203">
        <v>4620.9552448699997</v>
      </c>
      <c r="F34" s="229">
        <v>4219.6697368269997</v>
      </c>
      <c r="G34" s="203">
        <v>9991.5173128180013</v>
      </c>
      <c r="H34" s="4"/>
      <c r="I34" s="5"/>
      <c r="J34" s="5"/>
      <c r="K34" s="5"/>
      <c r="L34" s="5"/>
      <c r="M34" s="4"/>
      <c r="N34" s="4"/>
      <c r="O34" s="4"/>
    </row>
    <row r="35" spans="1:15">
      <c r="A35" s="27"/>
      <c r="B35" s="18"/>
      <c r="C35" s="18"/>
      <c r="D35" s="18"/>
      <c r="E35" s="18"/>
      <c r="F35" s="18"/>
      <c r="G35" s="18"/>
    </row>
    <row r="36" spans="1:15">
      <c r="A36" s="27"/>
      <c r="B36" s="18"/>
      <c r="C36" s="18"/>
      <c r="D36" s="18"/>
      <c r="E36" s="18"/>
      <c r="F36" s="18"/>
      <c r="G36" s="18"/>
    </row>
    <row r="37" spans="1:15" s="32" customFormat="1">
      <c r="A37" s="35"/>
      <c r="B37" s="40"/>
      <c r="C37" s="40"/>
      <c r="D37" s="40"/>
      <c r="E37" s="40"/>
      <c r="F37" s="40"/>
      <c r="G37" s="40"/>
    </row>
    <row r="38" spans="1:15" s="32" customFormat="1">
      <c r="A38" s="35"/>
      <c r="B38" s="40"/>
      <c r="C38" s="40"/>
      <c r="D38" s="40"/>
      <c r="E38" s="40"/>
      <c r="F38" s="40"/>
      <c r="G38" s="128"/>
    </row>
    <row r="39" spans="1:15" ht="12.6" customHeight="1">
      <c r="A39" s="26">
        <v>5.2</v>
      </c>
      <c r="B39" s="1" t="s">
        <v>315</v>
      </c>
      <c r="C39" s="1"/>
      <c r="D39" s="1"/>
      <c r="E39" s="1"/>
      <c r="F39" s="1"/>
      <c r="G39" s="1"/>
    </row>
    <row r="40" spans="1:15" ht="12.6" customHeight="1">
      <c r="B40" s="1"/>
      <c r="C40" s="1"/>
      <c r="D40" s="1"/>
      <c r="E40" s="1"/>
      <c r="F40" s="1"/>
      <c r="G40" s="1"/>
    </row>
    <row r="41" spans="1:15" ht="12.6" customHeight="1">
      <c r="A41" s="26" t="s">
        <v>313</v>
      </c>
      <c r="B41" s="1" t="s">
        <v>2</v>
      </c>
      <c r="C41" s="1"/>
      <c r="D41" s="1"/>
      <c r="E41" s="1"/>
      <c r="F41" s="1"/>
      <c r="G41" s="1"/>
      <c r="J41" s="1"/>
    </row>
    <row r="42" spans="1:15" ht="12.6" customHeight="1">
      <c r="A42" s="27"/>
      <c r="G42" s="3" t="str">
        <f>'Trends file-2'!$G$6</f>
        <v>Amount in Rs Mn</v>
      </c>
      <c r="H42" s="3"/>
      <c r="N42" s="3"/>
    </row>
    <row r="43" spans="1:15" s="230" customFormat="1" ht="12.6" customHeight="1">
      <c r="A43" s="231"/>
      <c r="B43" s="489" t="s">
        <v>0</v>
      </c>
      <c r="C43" s="485" t="s">
        <v>1</v>
      </c>
      <c r="D43" s="486"/>
      <c r="E43" s="486"/>
      <c r="F43" s="486"/>
      <c r="G43" s="486"/>
      <c r="H43" s="427"/>
      <c r="J43" s="484"/>
      <c r="K43" s="484"/>
      <c r="L43" s="484"/>
      <c r="M43" s="484"/>
      <c r="N43" s="484"/>
    </row>
    <row r="44" spans="1:15" s="230" customFormat="1" ht="24.95" customHeight="1">
      <c r="A44" s="231"/>
      <c r="B44" s="489"/>
      <c r="C44" s="226">
        <f>'Trends file-4'!$C$6</f>
        <v>43100</v>
      </c>
      <c r="D44" s="226">
        <f>'Trends file-4'!$D$6</f>
        <v>43008</v>
      </c>
      <c r="E44" s="226">
        <f>'Trends file-4'!$E$6</f>
        <v>42916</v>
      </c>
      <c r="F44" s="226">
        <f>'Trends file-4'!$F$6</f>
        <v>42825</v>
      </c>
      <c r="G44" s="226">
        <f>'Trends file-4'!$G$6</f>
        <v>42735</v>
      </c>
      <c r="H44" s="427"/>
      <c r="I44" s="427"/>
      <c r="K44" s="427"/>
      <c r="L44" s="427"/>
      <c r="M44" s="427"/>
      <c r="N44" s="427"/>
      <c r="O44" s="427"/>
    </row>
    <row r="45" spans="1:15" ht="12.6" customHeight="1">
      <c r="A45" s="313"/>
      <c r="B45" s="2" t="s">
        <v>5</v>
      </c>
      <c r="C45" s="200">
        <v>106.21996909499998</v>
      </c>
      <c r="D45" s="227">
        <v>138.65707054000001</v>
      </c>
      <c r="E45" s="200">
        <v>113.625569652</v>
      </c>
      <c r="F45" s="227">
        <v>114.04986668700008</v>
      </c>
      <c r="G45" s="200">
        <v>372.02943657900005</v>
      </c>
      <c r="H45" s="5"/>
      <c r="I45" s="5"/>
      <c r="J45" s="5"/>
      <c r="K45" s="5"/>
      <c r="L45" s="5"/>
      <c r="M45" s="5"/>
      <c r="N45" s="5"/>
      <c r="O45" s="5"/>
    </row>
    <row r="46" spans="1:15" ht="24.95" customHeight="1">
      <c r="A46" s="314"/>
      <c r="B46" s="6" t="s">
        <v>6</v>
      </c>
      <c r="C46" s="201">
        <v>136.308054363</v>
      </c>
      <c r="D46" s="293">
        <v>135.36890089900004</v>
      </c>
      <c r="E46" s="201">
        <v>127.193752691</v>
      </c>
      <c r="F46" s="293">
        <v>139.62512266699963</v>
      </c>
      <c r="G46" s="201">
        <v>272.74148971500011</v>
      </c>
      <c r="H46" s="5"/>
      <c r="I46" s="5"/>
      <c r="J46" s="5"/>
      <c r="K46" s="5"/>
      <c r="L46" s="5"/>
      <c r="M46" s="5"/>
      <c r="N46" s="5"/>
      <c r="O46" s="5"/>
    </row>
    <row r="47" spans="1:15" ht="12.6" customHeight="1">
      <c r="A47" s="313"/>
      <c r="B47" s="2" t="s">
        <v>7</v>
      </c>
      <c r="C47" s="202">
        <v>427.28065898100016</v>
      </c>
      <c r="D47" s="228">
        <v>429.97303046899998</v>
      </c>
      <c r="E47" s="202">
        <v>436.86260158900001</v>
      </c>
      <c r="F47" s="228">
        <v>459.89239221199978</v>
      </c>
      <c r="G47" s="202">
        <v>932.08269930100005</v>
      </c>
      <c r="H47" s="5"/>
      <c r="I47" s="5"/>
      <c r="J47" s="5"/>
      <c r="K47" s="5"/>
      <c r="L47" s="5"/>
      <c r="M47" s="5"/>
      <c r="N47" s="5"/>
      <c r="O47" s="5"/>
    </row>
    <row r="48" spans="1:15" ht="12.6" customHeight="1">
      <c r="A48" s="313"/>
      <c r="B48" s="2" t="s">
        <v>75</v>
      </c>
      <c r="C48" s="202">
        <v>0.20863378300000002</v>
      </c>
      <c r="D48" s="228">
        <v>0.27202796299999998</v>
      </c>
      <c r="E48" s="202">
        <v>1.290040581</v>
      </c>
      <c r="F48" s="228">
        <v>0.48755186100000714</v>
      </c>
      <c r="G48" s="202">
        <v>9.0018091949999999</v>
      </c>
      <c r="H48" s="5"/>
      <c r="I48" s="5"/>
      <c r="J48" s="5"/>
      <c r="K48" s="5"/>
      <c r="L48" s="5"/>
      <c r="M48" s="5"/>
      <c r="N48" s="5"/>
      <c r="O48" s="5"/>
    </row>
    <row r="49" spans="1:15" ht="12.6" customHeight="1">
      <c r="A49" s="313"/>
      <c r="B49" s="2" t="s">
        <v>8</v>
      </c>
      <c r="C49" s="202">
        <v>101.12441666300003</v>
      </c>
      <c r="D49" s="228">
        <v>97.024941820999999</v>
      </c>
      <c r="E49" s="202">
        <v>101.559994182</v>
      </c>
      <c r="F49" s="228">
        <v>114.20693421199996</v>
      </c>
      <c r="G49" s="202">
        <v>246.93556372500007</v>
      </c>
      <c r="H49" s="5"/>
      <c r="I49" s="5"/>
      <c r="J49" s="5"/>
      <c r="K49" s="5"/>
      <c r="L49" s="5"/>
      <c r="M49" s="5"/>
      <c r="N49" s="5"/>
      <c r="O49" s="5"/>
    </row>
    <row r="50" spans="1:15" ht="12.6" customHeight="1">
      <c r="A50" s="313"/>
      <c r="B50" s="2" t="s">
        <v>46</v>
      </c>
      <c r="C50" s="202">
        <v>223.23518783199995</v>
      </c>
      <c r="D50" s="228">
        <v>240.99278651300006</v>
      </c>
      <c r="E50" s="202">
        <v>253.433777867</v>
      </c>
      <c r="F50" s="228">
        <v>256.32250660600039</v>
      </c>
      <c r="G50" s="202">
        <v>459.56442068100023</v>
      </c>
      <c r="H50" s="5"/>
      <c r="I50" s="5"/>
      <c r="J50" s="5"/>
      <c r="K50" s="5"/>
      <c r="L50" s="5"/>
      <c r="M50" s="5"/>
      <c r="N50" s="5"/>
      <c r="O50" s="5"/>
    </row>
    <row r="51" spans="1:15" s="1" customFormat="1" ht="12.6" customHeight="1">
      <c r="A51" s="313"/>
      <c r="B51" s="7" t="s">
        <v>2</v>
      </c>
      <c r="C51" s="203">
        <v>994.37692071700008</v>
      </c>
      <c r="D51" s="229">
        <v>1042.2887582050002</v>
      </c>
      <c r="E51" s="203">
        <v>1033.9657365620001</v>
      </c>
      <c r="F51" s="229">
        <v>1084.5843742449999</v>
      </c>
      <c r="G51" s="203">
        <v>2292.3554191960006</v>
      </c>
      <c r="H51" s="4"/>
      <c r="I51" s="5"/>
      <c r="J51" s="5"/>
      <c r="K51" s="5"/>
      <c r="L51" s="5"/>
      <c r="M51" s="4"/>
      <c r="N51" s="4"/>
      <c r="O51" s="4"/>
    </row>
    <row r="52" spans="1:15">
      <c r="A52" s="313"/>
      <c r="B52" s="44"/>
      <c r="C52" s="44"/>
      <c r="D52" s="44"/>
      <c r="E52" s="44"/>
      <c r="G52" s="39"/>
    </row>
    <row r="53" spans="1:15">
      <c r="A53" s="26" t="s">
        <v>314</v>
      </c>
      <c r="B53" s="1" t="s">
        <v>168</v>
      </c>
      <c r="C53" s="1"/>
      <c r="D53" s="1"/>
      <c r="E53" s="1"/>
      <c r="F53" s="1"/>
      <c r="G53" s="1"/>
      <c r="K53" s="1"/>
    </row>
    <row r="54" spans="1:15">
      <c r="A54" s="27"/>
      <c r="G54" s="3" t="str">
        <f>'Trends file-2'!$G$6</f>
        <v>Amount in Rs Mn</v>
      </c>
      <c r="I54" s="3"/>
      <c r="O54" s="3"/>
    </row>
    <row r="55" spans="1:15" s="230" customFormat="1" ht="12.75" customHeight="1">
      <c r="A55" s="231"/>
      <c r="B55" s="489" t="s">
        <v>0</v>
      </c>
      <c r="C55" s="485" t="s">
        <v>1</v>
      </c>
      <c r="D55" s="486"/>
      <c r="E55" s="486"/>
      <c r="F55" s="486"/>
      <c r="G55" s="486"/>
      <c r="H55" s="379"/>
      <c r="I55" s="379"/>
      <c r="K55" s="484"/>
      <c r="L55" s="484"/>
      <c r="M55" s="484"/>
      <c r="N55" s="484"/>
      <c r="O55" s="484"/>
    </row>
    <row r="56" spans="1:15" s="230" customFormat="1" ht="24.95" customHeight="1">
      <c r="A56" s="231"/>
      <c r="B56" s="489"/>
      <c r="C56" s="226">
        <f>'Trends file-4'!$C$6</f>
        <v>43100</v>
      </c>
      <c r="D56" s="226">
        <f>'Trends file-4'!$D$6</f>
        <v>43008</v>
      </c>
      <c r="E56" s="226">
        <f>'Trends file-4'!$E$6</f>
        <v>42916</v>
      </c>
      <c r="F56" s="226">
        <f>'Trends file-4'!$F$6</f>
        <v>42825</v>
      </c>
      <c r="G56" s="226">
        <f>'Trends file-4'!$G$6</f>
        <v>42735</v>
      </c>
      <c r="H56" s="427"/>
      <c r="I56" s="427"/>
      <c r="K56" s="427"/>
      <c r="L56" s="427"/>
      <c r="M56" s="427"/>
      <c r="N56" s="427"/>
      <c r="O56" s="427"/>
    </row>
    <row r="57" spans="1:15">
      <c r="A57" s="313"/>
      <c r="B57" s="2" t="s">
        <v>114</v>
      </c>
      <c r="C57" s="200">
        <v>312.77639477999998</v>
      </c>
      <c r="D57" s="227">
        <v>306.69112088799994</v>
      </c>
      <c r="E57" s="200">
        <v>290.92272769300001</v>
      </c>
      <c r="F57" s="227">
        <v>294.51938676899999</v>
      </c>
      <c r="G57" s="200">
        <v>757.5611128710002</v>
      </c>
      <c r="H57" s="5"/>
      <c r="I57" s="5"/>
      <c r="J57" s="5"/>
      <c r="K57" s="5"/>
      <c r="L57" s="5"/>
      <c r="M57" s="5"/>
      <c r="N57" s="5"/>
      <c r="O57" s="5"/>
    </row>
    <row r="58" spans="1:15">
      <c r="A58" s="313"/>
      <c r="B58" s="6" t="s">
        <v>115</v>
      </c>
      <c r="C58" s="202">
        <v>2.1077607590000014</v>
      </c>
      <c r="D58" s="228">
        <v>12.582022342999998</v>
      </c>
      <c r="E58" s="202">
        <v>12.640283308000001</v>
      </c>
      <c r="F58" s="228">
        <v>13.449473706000049</v>
      </c>
      <c r="G58" s="202">
        <v>155.26657848499994</v>
      </c>
      <c r="H58" s="5"/>
      <c r="I58" s="5"/>
      <c r="J58" s="5"/>
      <c r="K58" s="5"/>
      <c r="L58" s="5"/>
      <c r="M58" s="5"/>
      <c r="N58" s="5"/>
      <c r="O58" s="5"/>
    </row>
    <row r="59" spans="1:15" s="1" customFormat="1">
      <c r="A59" s="313"/>
      <c r="B59" s="7" t="s">
        <v>168</v>
      </c>
      <c r="C59" s="203">
        <v>314.88415553899995</v>
      </c>
      <c r="D59" s="229">
        <v>319.27314323099995</v>
      </c>
      <c r="E59" s="203">
        <v>303.56301100100001</v>
      </c>
      <c r="F59" s="229">
        <v>307.96886047500004</v>
      </c>
      <c r="G59" s="203">
        <v>912.82769135600017</v>
      </c>
      <c r="H59" s="4"/>
      <c r="I59" s="5"/>
      <c r="J59" s="5"/>
      <c r="K59" s="5"/>
      <c r="L59" s="5"/>
      <c r="M59" s="4"/>
      <c r="N59" s="4"/>
      <c r="O59" s="4"/>
    </row>
    <row r="60" spans="1:15">
      <c r="A60" s="27"/>
    </row>
    <row r="61" spans="1:15" s="32" customFormat="1">
      <c r="A61" s="45">
        <v>5.3</v>
      </c>
      <c r="B61" s="22" t="s">
        <v>133</v>
      </c>
      <c r="C61" s="22"/>
      <c r="D61" s="22"/>
      <c r="E61" s="22"/>
      <c r="F61" s="22"/>
      <c r="G61" s="22"/>
    </row>
    <row r="62" spans="1:15" s="32" customFormat="1">
      <c r="B62" s="22"/>
      <c r="C62" s="22"/>
      <c r="D62" s="22"/>
      <c r="E62" s="22"/>
      <c r="F62" s="22"/>
      <c r="G62" s="22"/>
    </row>
    <row r="63" spans="1:15" s="32" customFormat="1">
      <c r="A63" s="45" t="s">
        <v>127</v>
      </c>
      <c r="B63" s="22" t="s">
        <v>350</v>
      </c>
      <c r="C63" s="22"/>
      <c r="D63" s="22"/>
      <c r="E63" s="22"/>
      <c r="F63" s="22"/>
      <c r="G63" s="22"/>
    </row>
    <row r="64" spans="1:15" s="32" customFormat="1">
      <c r="A64" s="35"/>
      <c r="G64" s="129" t="s">
        <v>242</v>
      </c>
    </row>
    <row r="65" spans="1:7" s="230" customFormat="1" ht="12" customHeight="1">
      <c r="A65" s="231"/>
      <c r="B65" s="489" t="s">
        <v>0</v>
      </c>
      <c r="C65" s="485" t="s">
        <v>1</v>
      </c>
      <c r="D65" s="486"/>
      <c r="E65" s="486"/>
      <c r="F65" s="486"/>
      <c r="G65" s="486"/>
    </row>
    <row r="66" spans="1:7" s="230" customFormat="1" ht="12" customHeight="1">
      <c r="A66" s="231"/>
      <c r="B66" s="489"/>
      <c r="C66" s="226">
        <f>'Trends file-4'!$C$6</f>
        <v>43100</v>
      </c>
      <c r="D66" s="226">
        <f>'Trends file-4'!$D$6</f>
        <v>43008</v>
      </c>
      <c r="E66" s="226">
        <f>'Trends file-4'!$E$6</f>
        <v>42916</v>
      </c>
      <c r="F66" s="226">
        <f>'Trends file-4'!$F$6</f>
        <v>42825</v>
      </c>
      <c r="G66" s="226">
        <f>'Trends file-4'!$G$6</f>
        <v>42735</v>
      </c>
    </row>
    <row r="67" spans="1:7">
      <c r="A67" s="313"/>
      <c r="B67" s="2" t="s">
        <v>5</v>
      </c>
      <c r="C67" s="200">
        <v>93.936430431433152</v>
      </c>
      <c r="D67" s="227">
        <v>92.076588466113932</v>
      </c>
      <c r="E67" s="200">
        <v>94.16074498159611</v>
      </c>
      <c r="F67" s="227">
        <v>97.514526838809957</v>
      </c>
      <c r="G67" s="200">
        <v>106.5533522089309</v>
      </c>
    </row>
    <row r="68" spans="1:7" ht="22.5">
      <c r="A68" s="314"/>
      <c r="B68" s="6" t="s">
        <v>6</v>
      </c>
      <c r="C68" s="201">
        <v>40.892044960852367</v>
      </c>
      <c r="D68" s="293">
        <v>42.58912330261505</v>
      </c>
      <c r="E68" s="201">
        <v>46.787578187035777</v>
      </c>
      <c r="F68" s="293">
        <v>44.503076552218374</v>
      </c>
      <c r="G68" s="201">
        <v>43.681559496769005</v>
      </c>
    </row>
    <row r="69" spans="1:7">
      <c r="A69" s="313"/>
      <c r="B69" s="2" t="s">
        <v>7</v>
      </c>
      <c r="C69" s="202">
        <v>171.21568634278162</v>
      </c>
      <c r="D69" s="228">
        <v>170.1897873542265</v>
      </c>
      <c r="E69" s="202">
        <v>171.18311542329332</v>
      </c>
      <c r="F69" s="228">
        <v>168.96204657222216</v>
      </c>
      <c r="G69" s="202">
        <v>161.73656682844245</v>
      </c>
    </row>
    <row r="70" spans="1:7">
      <c r="A70" s="313"/>
      <c r="B70" s="2" t="s">
        <v>75</v>
      </c>
      <c r="C70" s="202">
        <v>3.1234897912851998</v>
      </c>
      <c r="D70" s="228">
        <v>8.2684603576690243</v>
      </c>
      <c r="E70" s="202">
        <v>4.1790258394869273</v>
      </c>
      <c r="F70" s="228">
        <v>4.3646691891101543</v>
      </c>
      <c r="G70" s="202">
        <v>6.6025608928136075</v>
      </c>
    </row>
    <row r="71" spans="1:7">
      <c r="A71" s="313"/>
      <c r="B71" s="2" t="s">
        <v>8</v>
      </c>
      <c r="C71" s="202">
        <v>57.375425462354258</v>
      </c>
      <c r="D71" s="228">
        <v>58.46195463814675</v>
      </c>
      <c r="E71" s="202">
        <v>60.704213421200215</v>
      </c>
      <c r="F71" s="228">
        <v>66.398926857699621</v>
      </c>
      <c r="G71" s="202">
        <v>67.101228723555636</v>
      </c>
    </row>
    <row r="72" spans="1:7">
      <c r="A72" s="313"/>
      <c r="B72" s="2" t="s">
        <v>46</v>
      </c>
      <c r="C72" s="202">
        <v>140.72923063608758</v>
      </c>
      <c r="D72" s="228">
        <v>136.7499758227658</v>
      </c>
      <c r="E72" s="202">
        <v>130.06225875172902</v>
      </c>
      <c r="F72" s="228">
        <v>152.39373875832555</v>
      </c>
      <c r="G72" s="202">
        <v>181.51846015730558</v>
      </c>
    </row>
    <row r="73" spans="1:7">
      <c r="A73" s="313"/>
      <c r="B73" s="7" t="s">
        <v>2</v>
      </c>
      <c r="C73" s="203">
        <v>507.27230762479422</v>
      </c>
      <c r="D73" s="229">
        <v>508.33588994153718</v>
      </c>
      <c r="E73" s="203">
        <v>507.07693660434137</v>
      </c>
      <c r="F73" s="229">
        <v>534.13698476838579</v>
      </c>
      <c r="G73" s="203">
        <v>567.19372830781708</v>
      </c>
    </row>
    <row r="74" spans="1:7" ht="21.75" customHeight="1">
      <c r="A74" s="27"/>
      <c r="B74" s="482"/>
      <c r="C74" s="482"/>
      <c r="D74" s="482"/>
      <c r="E74" s="482"/>
      <c r="F74" s="482"/>
      <c r="G74" s="482"/>
    </row>
    <row r="75" spans="1:7">
      <c r="A75" s="27"/>
      <c r="B75" s="44"/>
      <c r="C75" s="44"/>
      <c r="D75" s="44"/>
      <c r="E75" s="44"/>
      <c r="G75" s="39"/>
    </row>
    <row r="76" spans="1:7">
      <c r="A76" s="27"/>
      <c r="B76" s="22" t="s">
        <v>293</v>
      </c>
      <c r="C76" s="44"/>
      <c r="D76" s="44"/>
      <c r="E76" s="44"/>
    </row>
    <row r="77" spans="1:7" s="32" customFormat="1">
      <c r="A77" s="35"/>
      <c r="G77" s="129" t="s">
        <v>242</v>
      </c>
    </row>
    <row r="78" spans="1:7" s="230" customFormat="1" ht="12" customHeight="1">
      <c r="A78" s="231"/>
      <c r="B78" s="489" t="s">
        <v>0</v>
      </c>
      <c r="C78" s="485" t="s">
        <v>1</v>
      </c>
      <c r="D78" s="486"/>
      <c r="E78" s="486"/>
      <c r="F78" s="486"/>
      <c r="G78" s="486"/>
    </row>
    <row r="79" spans="1:7" s="230" customFormat="1" ht="12" customHeight="1">
      <c r="A79" s="231"/>
      <c r="B79" s="489"/>
      <c r="C79" s="226">
        <f>'Trends file-4'!$C$6</f>
        <v>43100</v>
      </c>
      <c r="D79" s="226">
        <f>'Trends file-4'!$D$6</f>
        <v>43008</v>
      </c>
      <c r="E79" s="226">
        <f>'Trends file-4'!$E$6</f>
        <v>42916</v>
      </c>
      <c r="F79" s="226">
        <f>'Trends file-4'!$F$6</f>
        <v>42825</v>
      </c>
      <c r="G79" s="226">
        <f>'Trends file-4'!$G$6</f>
        <v>42735</v>
      </c>
    </row>
    <row r="80" spans="1:7">
      <c r="A80" s="313"/>
      <c r="B80" s="2" t="s">
        <v>5</v>
      </c>
      <c r="C80" s="200">
        <v>93.936430431433152</v>
      </c>
      <c r="D80" s="227">
        <v>97.383390766678502</v>
      </c>
      <c r="E80" s="200">
        <v>99.113239935291347</v>
      </c>
      <c r="F80" s="227">
        <v>101.50094230457432</v>
      </c>
      <c r="G80" s="200">
        <v>112.24120423324766</v>
      </c>
    </row>
    <row r="81" spans="1:7" ht="22.5">
      <c r="A81" s="314"/>
      <c r="B81" s="6" t="s">
        <v>6</v>
      </c>
      <c r="C81" s="201">
        <v>40.892044960852367</v>
      </c>
      <c r="D81" s="293">
        <v>43.916215227980501</v>
      </c>
      <c r="E81" s="201">
        <v>48.258273875534115</v>
      </c>
      <c r="F81" s="293">
        <v>45.417847650804866</v>
      </c>
      <c r="G81" s="201">
        <v>45.227196139838256</v>
      </c>
    </row>
    <row r="82" spans="1:7">
      <c r="A82" s="313"/>
      <c r="B82" s="2" t="s">
        <v>7</v>
      </c>
      <c r="C82" s="202">
        <v>171.21568634278162</v>
      </c>
      <c r="D82" s="228">
        <v>180.51981517170984</v>
      </c>
      <c r="E82" s="202">
        <v>182.52867179783331</v>
      </c>
      <c r="F82" s="228">
        <v>176.77702447700094</v>
      </c>
      <c r="G82" s="202">
        <v>172.66064994429937</v>
      </c>
    </row>
    <row r="83" spans="1:7">
      <c r="A83" s="313"/>
      <c r="B83" s="2" t="s">
        <v>75</v>
      </c>
      <c r="C83" s="202">
        <v>3.1234897912851998</v>
      </c>
      <c r="D83" s="228">
        <v>8.3855132782520361</v>
      </c>
      <c r="E83" s="202">
        <v>4.2212575298864863</v>
      </c>
      <c r="F83" s="228">
        <v>4.4291825411174202</v>
      </c>
      <c r="G83" s="202">
        <v>6.7214623087158927</v>
      </c>
    </row>
    <row r="84" spans="1:7">
      <c r="A84" s="313"/>
      <c r="B84" s="2" t="s">
        <v>8</v>
      </c>
      <c r="C84" s="202">
        <v>57.375425462354258</v>
      </c>
      <c r="D84" s="228">
        <v>61.487654447744156</v>
      </c>
      <c r="E84" s="202">
        <v>63.101725461422767</v>
      </c>
      <c r="F84" s="228">
        <v>68.378905792297587</v>
      </c>
      <c r="G84" s="202">
        <v>70.187782874565727</v>
      </c>
    </row>
    <row r="85" spans="1:7">
      <c r="A85" s="313"/>
      <c r="B85" s="2" t="s">
        <v>46</v>
      </c>
      <c r="C85" s="202">
        <v>140.72923063608758</v>
      </c>
      <c r="D85" s="228">
        <v>142.72343986236208</v>
      </c>
      <c r="E85" s="202">
        <v>135.89098518678838</v>
      </c>
      <c r="F85" s="228">
        <v>156.80204605364477</v>
      </c>
      <c r="G85" s="202">
        <v>188.48217915143965</v>
      </c>
    </row>
    <row r="86" spans="1:7">
      <c r="A86" s="313"/>
      <c r="B86" s="7" t="s">
        <v>2</v>
      </c>
      <c r="C86" s="203">
        <v>507.27230762484714</v>
      </c>
      <c r="D86" s="229">
        <v>534.41600126462197</v>
      </c>
      <c r="E86" s="203">
        <v>533.11413376283713</v>
      </c>
      <c r="F86" s="229">
        <v>553.30763524258953</v>
      </c>
      <c r="G86" s="203">
        <v>595.52040451820289</v>
      </c>
    </row>
    <row r="87" spans="1:7" ht="15.75" customHeight="1">
      <c r="A87" s="27"/>
      <c r="B87" s="482" t="s">
        <v>337</v>
      </c>
      <c r="C87" s="482"/>
      <c r="D87" s="482"/>
      <c r="E87" s="482"/>
      <c r="F87" s="482"/>
      <c r="G87" s="482"/>
    </row>
    <row r="88" spans="1:7">
      <c r="A88" s="27"/>
      <c r="B88" s="425"/>
      <c r="C88" s="422"/>
      <c r="D88" s="422"/>
      <c r="E88" s="422"/>
      <c r="F88" s="422"/>
      <c r="G88" s="422"/>
    </row>
    <row r="89" spans="1:7">
      <c r="A89" s="26" t="s">
        <v>128</v>
      </c>
      <c r="B89" s="1" t="s">
        <v>351</v>
      </c>
      <c r="C89" s="1"/>
      <c r="D89" s="1"/>
      <c r="E89" s="1"/>
      <c r="F89" s="1"/>
      <c r="G89" s="1"/>
    </row>
    <row r="90" spans="1:7">
      <c r="A90" s="27"/>
      <c r="G90" s="129" t="str">
        <f>G64</f>
        <v>Amount in US$ Mn</v>
      </c>
    </row>
    <row r="91" spans="1:7" s="230" customFormat="1" ht="12" customHeight="1">
      <c r="A91" s="231"/>
      <c r="B91" s="489" t="s">
        <v>0</v>
      </c>
      <c r="C91" s="485" t="s">
        <v>1</v>
      </c>
      <c r="D91" s="486"/>
      <c r="E91" s="486"/>
      <c r="F91" s="486"/>
      <c r="G91" s="486"/>
    </row>
    <row r="92" spans="1:7" s="230" customFormat="1" ht="12" customHeight="1">
      <c r="A92" s="231"/>
      <c r="B92" s="489"/>
      <c r="C92" s="226">
        <f>'Trends file-4'!$C$6</f>
        <v>43100</v>
      </c>
      <c r="D92" s="226">
        <f>'Trends file-4'!$D$6</f>
        <v>43008</v>
      </c>
      <c r="E92" s="226">
        <f>'Trends file-4'!$E$6</f>
        <v>42916</v>
      </c>
      <c r="F92" s="226">
        <f>'Trends file-4'!$F$6</f>
        <v>42825</v>
      </c>
      <c r="G92" s="226">
        <f>'Trends file-4'!$G$6</f>
        <v>42735</v>
      </c>
    </row>
    <row r="93" spans="1:7">
      <c r="A93" s="27"/>
      <c r="B93" s="2" t="s">
        <v>114</v>
      </c>
      <c r="C93" s="200">
        <v>85.788391919779201</v>
      </c>
      <c r="D93" s="227">
        <v>94.979753015027583</v>
      </c>
      <c r="E93" s="200">
        <v>99.139720064331101</v>
      </c>
      <c r="F93" s="227">
        <v>104.20516421669153</v>
      </c>
      <c r="G93" s="200">
        <v>108.54125688551724</v>
      </c>
    </row>
    <row r="94" spans="1:7">
      <c r="A94" s="27"/>
      <c r="B94" s="6" t="s">
        <v>115</v>
      </c>
      <c r="C94" s="202">
        <v>21.500642471105127</v>
      </c>
      <c r="D94" s="228">
        <v>25.892669510813647</v>
      </c>
      <c r="E94" s="202">
        <v>25.424488481020155</v>
      </c>
      <c r="F94" s="228">
        <v>25.409733354531291</v>
      </c>
      <c r="G94" s="202">
        <v>25.224477791476353</v>
      </c>
    </row>
    <row r="95" spans="1:7">
      <c r="A95" s="26"/>
      <c r="B95" s="7" t="s">
        <v>168</v>
      </c>
      <c r="C95" s="203">
        <v>107.28903439088432</v>
      </c>
      <c r="D95" s="229">
        <v>120.87242252584123</v>
      </c>
      <c r="E95" s="203">
        <v>124.56420854535125</v>
      </c>
      <c r="F95" s="229">
        <v>129.61489757122283</v>
      </c>
      <c r="G95" s="203">
        <v>133.76573467699359</v>
      </c>
    </row>
    <row r="96" spans="1:7" ht="21.75" customHeight="1">
      <c r="A96" s="27"/>
      <c r="B96" s="482"/>
      <c r="C96" s="482"/>
      <c r="D96" s="482"/>
      <c r="E96" s="482"/>
      <c r="F96" s="482"/>
      <c r="G96" s="482"/>
    </row>
    <row r="97" spans="1:7">
      <c r="A97" s="27"/>
    </row>
    <row r="98" spans="1:7">
      <c r="A98" s="27"/>
      <c r="B98" s="1" t="s">
        <v>352</v>
      </c>
    </row>
    <row r="99" spans="1:7">
      <c r="A99" s="27"/>
      <c r="G99" s="129" t="str">
        <f>G90</f>
        <v>Amount in US$ Mn</v>
      </c>
    </row>
    <row r="100" spans="1:7" s="230" customFormat="1" ht="12" customHeight="1">
      <c r="A100" s="231"/>
      <c r="B100" s="489" t="s">
        <v>0</v>
      </c>
      <c r="C100" s="485" t="s">
        <v>1</v>
      </c>
      <c r="D100" s="486"/>
      <c r="E100" s="486"/>
      <c r="F100" s="486"/>
      <c r="G100" s="486"/>
    </row>
    <row r="101" spans="1:7" s="230" customFormat="1" ht="12" customHeight="1">
      <c r="A101" s="231"/>
      <c r="B101" s="489"/>
      <c r="C101" s="226">
        <f>'Trends file-4'!$C$6</f>
        <v>43100</v>
      </c>
      <c r="D101" s="226">
        <f>'Trends file-4'!$D$6</f>
        <v>43008</v>
      </c>
      <c r="E101" s="226">
        <f>'Trends file-4'!$E$6</f>
        <v>42916</v>
      </c>
      <c r="F101" s="226">
        <f>'Trends file-4'!$F$6</f>
        <v>42825</v>
      </c>
      <c r="G101" s="226">
        <f>'Trends file-4'!$G$6</f>
        <v>42735</v>
      </c>
    </row>
    <row r="102" spans="1:7">
      <c r="A102" s="27"/>
      <c r="B102" s="2" t="s">
        <v>114</v>
      </c>
      <c r="C102" s="200">
        <v>85.788391919779201</v>
      </c>
      <c r="D102" s="227">
        <v>99.84243734220297</v>
      </c>
      <c r="E102" s="200">
        <v>103.82113043258252</v>
      </c>
      <c r="F102" s="227">
        <v>108.39849743521499</v>
      </c>
      <c r="G102" s="200">
        <v>113.80508042983939</v>
      </c>
    </row>
    <row r="103" spans="1:7">
      <c r="A103" s="27"/>
      <c r="B103" s="6" t="s">
        <v>115</v>
      </c>
      <c r="C103" s="202">
        <v>21.500642471105127</v>
      </c>
      <c r="D103" s="228">
        <v>26.70083185464118</v>
      </c>
      <c r="E103" s="202">
        <v>26.226612553204681</v>
      </c>
      <c r="F103" s="228">
        <v>26.208199578661386</v>
      </c>
      <c r="G103" s="202">
        <v>26.026392884461004</v>
      </c>
    </row>
    <row r="104" spans="1:7">
      <c r="A104" s="26"/>
      <c r="B104" s="7" t="s">
        <v>168</v>
      </c>
      <c r="C104" s="203">
        <v>107.28903439088432</v>
      </c>
      <c r="D104" s="229">
        <v>126.54326919684415</v>
      </c>
      <c r="E104" s="203">
        <v>130.04774298578721</v>
      </c>
      <c r="F104" s="229">
        <v>134.60669701387638</v>
      </c>
      <c r="G104" s="203">
        <v>139.83147331430041</v>
      </c>
    </row>
    <row r="105" spans="1:7" ht="16.5" customHeight="1">
      <c r="A105" s="27"/>
      <c r="B105" s="482" t="s">
        <v>337</v>
      </c>
      <c r="C105" s="482"/>
      <c r="D105" s="482"/>
      <c r="E105" s="482"/>
      <c r="F105" s="482"/>
      <c r="G105" s="482"/>
    </row>
    <row r="106" spans="1:7">
      <c r="A106" s="27"/>
      <c r="B106" s="425"/>
    </row>
    <row r="107" spans="1:7">
      <c r="A107" s="26" t="s">
        <v>152</v>
      </c>
      <c r="B107" s="22" t="s">
        <v>353</v>
      </c>
      <c r="C107" s="1"/>
      <c r="D107" s="1"/>
      <c r="E107" s="1"/>
      <c r="F107" s="1"/>
      <c r="G107" s="1"/>
    </row>
    <row r="108" spans="1:7">
      <c r="A108" s="27"/>
      <c r="G108" s="129" t="str">
        <f>G90</f>
        <v>Amount in US$ Mn</v>
      </c>
    </row>
    <row r="109" spans="1:7" s="230" customFormat="1" ht="12" customHeight="1">
      <c r="A109" s="231"/>
      <c r="B109" s="489" t="s">
        <v>0</v>
      </c>
      <c r="C109" s="485" t="s">
        <v>1</v>
      </c>
      <c r="D109" s="486"/>
      <c r="E109" s="486"/>
      <c r="F109" s="486"/>
      <c r="G109" s="486"/>
    </row>
    <row r="110" spans="1:7" s="230" customFormat="1" ht="12" customHeight="1">
      <c r="A110" s="231"/>
      <c r="B110" s="489"/>
      <c r="C110" s="226">
        <f>'Trends file-4'!$C$6</f>
        <v>43100</v>
      </c>
      <c r="D110" s="226">
        <f>'Trends file-4'!$D$6</f>
        <v>43008</v>
      </c>
      <c r="E110" s="226">
        <f>'Trends file-4'!$E$6</f>
        <v>42916</v>
      </c>
      <c r="F110" s="226">
        <f>'Trends file-4'!$F$6</f>
        <v>42825</v>
      </c>
      <c r="G110" s="226">
        <f>'Trends file-4'!$G$6</f>
        <v>42735</v>
      </c>
    </row>
    <row r="111" spans="1:7">
      <c r="A111" s="27"/>
      <c r="B111" s="2" t="s">
        <v>10</v>
      </c>
      <c r="C111" s="200">
        <v>24.912728444000024</v>
      </c>
      <c r="D111" s="227">
        <v>25.313916632234744</v>
      </c>
      <c r="E111" s="200">
        <v>45.061912686134548</v>
      </c>
      <c r="F111" s="227">
        <v>28.979969869992598</v>
      </c>
      <c r="G111" s="200">
        <v>29.321539481893556</v>
      </c>
    </row>
    <row r="112" spans="1:7" hidden="1" outlineLevel="1">
      <c r="A112" s="27"/>
      <c r="B112" s="93"/>
      <c r="C112" s="202"/>
      <c r="D112" s="228"/>
      <c r="E112" s="202"/>
      <c r="F112" s="228"/>
      <c r="G112" s="202"/>
    </row>
    <row r="113" spans="1:7" collapsed="1">
      <c r="A113" s="27"/>
      <c r="B113" s="6" t="s">
        <v>11</v>
      </c>
      <c r="C113" s="202">
        <v>1.5302444768571704</v>
      </c>
      <c r="D113" s="228">
        <v>7.0524795443232513</v>
      </c>
      <c r="E113" s="202">
        <v>13.224625370048409</v>
      </c>
      <c r="F113" s="228">
        <v>11.654196985752055</v>
      </c>
      <c r="G113" s="202">
        <v>9.5124571576854109</v>
      </c>
    </row>
    <row r="114" spans="1:7">
      <c r="A114" s="71"/>
      <c r="B114" s="7" t="s">
        <v>35</v>
      </c>
      <c r="C114" s="203">
        <v>26.442972920857194</v>
      </c>
      <c r="D114" s="229">
        <v>32.366396176557991</v>
      </c>
      <c r="E114" s="203">
        <v>58.286538056182955</v>
      </c>
      <c r="F114" s="229">
        <v>40.634166855744652</v>
      </c>
      <c r="G114" s="203">
        <v>38.83399663957897</v>
      </c>
    </row>
    <row r="115" spans="1:7" ht="21.75" customHeight="1">
      <c r="A115" s="27"/>
      <c r="B115" s="482"/>
      <c r="C115" s="482"/>
      <c r="D115" s="482"/>
      <c r="E115" s="482"/>
      <c r="F115" s="482"/>
      <c r="G115" s="482"/>
    </row>
    <row r="116" spans="1:7">
      <c r="A116" s="27"/>
      <c r="B116" s="18"/>
      <c r="C116" s="18"/>
      <c r="D116" s="18"/>
      <c r="E116" s="18"/>
      <c r="F116" s="224"/>
      <c r="G116" s="224"/>
    </row>
    <row r="117" spans="1:7">
      <c r="A117" s="27"/>
      <c r="B117" s="22" t="s">
        <v>278</v>
      </c>
      <c r="C117" s="18"/>
      <c r="D117" s="18"/>
      <c r="E117" s="18"/>
      <c r="F117" s="18"/>
      <c r="G117" s="18"/>
    </row>
    <row r="118" spans="1:7">
      <c r="A118" s="27"/>
      <c r="G118" s="129" t="str">
        <f>G108</f>
        <v>Amount in US$ Mn</v>
      </c>
    </row>
    <row r="119" spans="1:7" s="230" customFormat="1" ht="12" customHeight="1">
      <c r="A119" s="231"/>
      <c r="B119" s="489" t="s">
        <v>0</v>
      </c>
      <c r="C119" s="485" t="s">
        <v>1</v>
      </c>
      <c r="D119" s="486"/>
      <c r="E119" s="486"/>
      <c r="F119" s="486"/>
      <c r="G119" s="486"/>
    </row>
    <row r="120" spans="1:7" s="230" customFormat="1" ht="12" customHeight="1">
      <c r="A120" s="231"/>
      <c r="B120" s="489"/>
      <c r="C120" s="226">
        <f>'Trends file-4'!$C$6</f>
        <v>43100</v>
      </c>
      <c r="D120" s="226">
        <f>'Trends file-4'!$D$6</f>
        <v>43008</v>
      </c>
      <c r="E120" s="226">
        <f>'Trends file-4'!$E$6</f>
        <v>42916</v>
      </c>
      <c r="F120" s="226">
        <f>'Trends file-4'!$F$6</f>
        <v>42825</v>
      </c>
      <c r="G120" s="226">
        <f>'Trends file-4'!$G$6</f>
        <v>42735</v>
      </c>
    </row>
    <row r="121" spans="1:7">
      <c r="A121" s="27"/>
      <c r="B121" s="2" t="s">
        <v>10</v>
      </c>
      <c r="C121" s="200">
        <v>24.912728444000024</v>
      </c>
      <c r="D121" s="227">
        <v>25.351553004184723</v>
      </c>
      <c r="E121" s="200">
        <v>45.373946903166981</v>
      </c>
      <c r="F121" s="227">
        <v>29.289246722536326</v>
      </c>
      <c r="G121" s="200">
        <v>29.601466316317712</v>
      </c>
    </row>
    <row r="122" spans="1:7" hidden="1" outlineLevel="1">
      <c r="A122" s="27"/>
      <c r="B122" s="93"/>
      <c r="C122" s="202"/>
      <c r="D122" s="228"/>
      <c r="E122" s="202"/>
      <c r="F122" s="228"/>
      <c r="G122" s="202"/>
    </row>
    <row r="123" spans="1:7" collapsed="1">
      <c r="A123" s="27"/>
      <c r="B123" s="6" t="s">
        <v>11</v>
      </c>
      <c r="C123" s="202">
        <v>1.5302444768571704</v>
      </c>
      <c r="D123" s="228">
        <v>7.0583639039761668</v>
      </c>
      <c r="E123" s="202">
        <v>13.235106867263921</v>
      </c>
      <c r="F123" s="228">
        <v>11.625124850124285</v>
      </c>
      <c r="G123" s="202">
        <v>9.4942423341582813</v>
      </c>
    </row>
    <row r="124" spans="1:7">
      <c r="A124" s="71"/>
      <c r="B124" s="7" t="s">
        <v>35</v>
      </c>
      <c r="C124" s="203">
        <v>26.442972920857194</v>
      </c>
      <c r="D124" s="229">
        <v>32.409916908160888</v>
      </c>
      <c r="E124" s="203">
        <v>58.609053770430904</v>
      </c>
      <c r="F124" s="229">
        <v>40.914371572660613</v>
      </c>
      <c r="G124" s="203">
        <v>39.095708650475991</v>
      </c>
    </row>
    <row r="125" spans="1:7">
      <c r="A125" s="27"/>
      <c r="B125" s="425" t="s">
        <v>301</v>
      </c>
      <c r="C125" s="18"/>
      <c r="D125" s="18"/>
      <c r="E125" s="18"/>
      <c r="F125" s="224"/>
      <c r="G125" s="224"/>
    </row>
    <row r="126" spans="1:7">
      <c r="A126" s="27"/>
      <c r="B126" s="425"/>
      <c r="C126" s="18"/>
      <c r="D126" s="18"/>
      <c r="E126" s="18"/>
      <c r="F126" s="224"/>
      <c r="G126" s="224"/>
    </row>
    <row r="127" spans="1:7">
      <c r="A127" s="26">
        <v>5.4</v>
      </c>
      <c r="B127" s="1" t="s">
        <v>154</v>
      </c>
      <c r="C127" s="1"/>
      <c r="D127" s="1"/>
      <c r="E127" s="1"/>
      <c r="F127" s="18"/>
      <c r="G127" s="18"/>
    </row>
    <row r="128" spans="1:7">
      <c r="A128" s="27"/>
      <c r="B128" s="18"/>
      <c r="C128" s="18"/>
      <c r="D128" s="18"/>
      <c r="E128" s="18"/>
      <c r="F128" s="18"/>
      <c r="G128" s="18"/>
    </row>
    <row r="129" spans="1:12">
      <c r="B129" s="1" t="s">
        <v>129</v>
      </c>
      <c r="G129" s="3" t="str">
        <f>'Trends file-2'!$G$6</f>
        <v>Amount in Rs Mn</v>
      </c>
    </row>
    <row r="130" spans="1:12" s="230" customFormat="1" ht="12" customHeight="1">
      <c r="B130" s="476" t="s">
        <v>0</v>
      </c>
      <c r="C130" s="488" t="s">
        <v>1</v>
      </c>
      <c r="D130" s="486"/>
      <c r="E130" s="486"/>
      <c r="F130" s="486"/>
      <c r="G130" s="486"/>
    </row>
    <row r="131" spans="1:12" s="230" customFormat="1" ht="12" customHeight="1">
      <c r="B131" s="490"/>
      <c r="C131" s="226">
        <f>'Trends file-4'!$C$6</f>
        <v>43100</v>
      </c>
      <c r="D131" s="226">
        <f>'Trends file-4'!$D$6</f>
        <v>43008</v>
      </c>
      <c r="E131" s="226">
        <f>'Trends file-4'!$E$6</f>
        <v>42916</v>
      </c>
      <c r="F131" s="226">
        <f>'Trends file-4'!$F$6</f>
        <v>42825</v>
      </c>
      <c r="G131" s="226">
        <f>'Trends file-4'!$G$6</f>
        <v>42735</v>
      </c>
    </row>
    <row r="132" spans="1:12">
      <c r="A132" s="313"/>
      <c r="B132" s="90" t="s">
        <v>64</v>
      </c>
      <c r="C132" s="200">
        <v>346638.16021746391</v>
      </c>
      <c r="D132" s="227">
        <v>439272.85342842998</v>
      </c>
      <c r="E132" s="200">
        <v>435457.47104100004</v>
      </c>
      <c r="F132" s="227">
        <v>432782.1741858818</v>
      </c>
      <c r="G132" s="200">
        <v>459097.78503966902</v>
      </c>
      <c r="I132" s="5"/>
      <c r="J132" s="5"/>
      <c r="K132" s="5"/>
      <c r="L132" s="5"/>
    </row>
    <row r="133" spans="1:12" ht="22.5">
      <c r="A133" s="313"/>
      <c r="B133" s="90" t="s">
        <v>65</v>
      </c>
      <c r="C133" s="202">
        <v>197007.23374245295</v>
      </c>
      <c r="D133" s="228">
        <v>99669.035235251009</v>
      </c>
      <c r="E133" s="202">
        <v>87336.513923572988</v>
      </c>
      <c r="F133" s="228">
        <v>145746.41193564402</v>
      </c>
      <c r="G133" s="202">
        <v>167399.35053234801</v>
      </c>
      <c r="I133" s="5"/>
      <c r="J133" s="5"/>
      <c r="K133" s="5"/>
      <c r="L133" s="5"/>
    </row>
    <row r="134" spans="1:12">
      <c r="A134" s="313"/>
      <c r="B134" s="90" t="s">
        <v>145</v>
      </c>
      <c r="C134" s="202">
        <v>470370.98616299999</v>
      </c>
      <c r="D134" s="228">
        <v>460792.431124</v>
      </c>
      <c r="E134" s="202">
        <v>449938.06763800001</v>
      </c>
      <c r="F134" s="228">
        <v>439204.45812000002</v>
      </c>
      <c r="G134" s="202">
        <v>454296.64678700001</v>
      </c>
      <c r="I134" s="5"/>
      <c r="J134" s="5"/>
      <c r="K134" s="5"/>
      <c r="L134" s="5"/>
    </row>
    <row r="135" spans="1:12" ht="11.25" hidden="1" customHeight="1" outlineLevel="1">
      <c r="A135" s="313"/>
      <c r="B135" s="90"/>
      <c r="C135" s="202">
        <v>0</v>
      </c>
      <c r="D135" s="228">
        <v>0</v>
      </c>
      <c r="E135" s="202">
        <v>0</v>
      </c>
      <c r="F135" s="228">
        <v>0</v>
      </c>
      <c r="G135" s="202">
        <v>0</v>
      </c>
      <c r="I135" s="5"/>
      <c r="J135" s="5"/>
      <c r="K135" s="5"/>
      <c r="L135" s="5"/>
    </row>
    <row r="136" spans="1:12" collapsed="1">
      <c r="A136" s="313"/>
      <c r="B136" s="91" t="s">
        <v>66</v>
      </c>
      <c r="C136" s="202"/>
      <c r="D136" s="228"/>
      <c r="E136" s="202"/>
      <c r="F136" s="228"/>
      <c r="G136" s="202"/>
      <c r="I136" s="5"/>
      <c r="J136" s="5"/>
      <c r="K136" s="5"/>
      <c r="L136" s="5"/>
    </row>
    <row r="137" spans="1:12">
      <c r="A137" s="313"/>
      <c r="B137" s="89" t="s">
        <v>245</v>
      </c>
      <c r="C137" s="158">
        <v>18294.252735971</v>
      </c>
      <c r="D137" s="178">
        <v>16418.785471968</v>
      </c>
      <c r="E137" s="158">
        <v>16514.295468031003</v>
      </c>
      <c r="F137" s="178">
        <v>12817.204448123</v>
      </c>
      <c r="G137" s="158">
        <v>13165.465968308999</v>
      </c>
      <c r="I137" s="5"/>
      <c r="J137" s="5"/>
      <c r="K137" s="5"/>
      <c r="L137" s="5"/>
    </row>
    <row r="138" spans="1:12">
      <c r="A138" s="313"/>
      <c r="B138" s="89" t="s">
        <v>78</v>
      </c>
      <c r="C138" s="158">
        <v>1930.5533138629999</v>
      </c>
      <c r="D138" s="178">
        <v>2157.5556448100001</v>
      </c>
      <c r="E138" s="158">
        <v>2259.0053556000003</v>
      </c>
      <c r="F138" s="178">
        <v>15440.462120578999</v>
      </c>
      <c r="G138" s="158">
        <v>1449.375031779</v>
      </c>
      <c r="I138" s="5"/>
      <c r="J138" s="5"/>
      <c r="K138" s="5"/>
      <c r="L138" s="5"/>
    </row>
    <row r="139" spans="1:12" ht="11.25" hidden="1" customHeight="1" outlineLevel="1">
      <c r="A139" s="313"/>
      <c r="B139" s="89"/>
      <c r="C139" s="202">
        <v>0</v>
      </c>
      <c r="D139" s="228">
        <v>0</v>
      </c>
      <c r="E139" s="202">
        <v>0</v>
      </c>
      <c r="F139" s="228">
        <v>0</v>
      </c>
      <c r="G139" s="202">
        <v>0</v>
      </c>
      <c r="I139" s="5"/>
      <c r="J139" s="5"/>
      <c r="K139" s="5"/>
      <c r="L139" s="5"/>
    </row>
    <row r="140" spans="1:12" collapsed="1">
      <c r="A140" s="313"/>
      <c r="B140" s="89" t="s">
        <v>246</v>
      </c>
      <c r="C140" s="202">
        <v>76652.486115647756</v>
      </c>
      <c r="D140" s="228">
        <v>66356.516663514994</v>
      </c>
      <c r="E140" s="202">
        <v>75555.028897540004</v>
      </c>
      <c r="F140" s="228">
        <v>75476.055680325473</v>
      </c>
      <c r="G140" s="202">
        <v>92227.255831936636</v>
      </c>
      <c r="I140" s="5"/>
      <c r="J140" s="5"/>
      <c r="K140" s="5"/>
      <c r="L140" s="5"/>
    </row>
    <row r="141" spans="1:12" ht="11.25" hidden="1" customHeight="1" outlineLevel="1">
      <c r="A141" s="313"/>
      <c r="B141" s="316"/>
      <c r="C141" s="202">
        <v>0</v>
      </c>
      <c r="D141" s="228">
        <v>0</v>
      </c>
      <c r="E141" s="202">
        <v>0</v>
      </c>
      <c r="F141" s="228">
        <v>0</v>
      </c>
      <c r="G141" s="202">
        <v>0</v>
      </c>
      <c r="I141" s="5"/>
      <c r="J141" s="5"/>
      <c r="K141" s="5"/>
      <c r="L141" s="5"/>
    </row>
    <row r="142" spans="1:12" collapsed="1">
      <c r="A142" s="27"/>
      <c r="B142" s="91" t="s">
        <v>342</v>
      </c>
      <c r="C142" s="157">
        <v>917139.08795743517</v>
      </c>
      <c r="D142" s="260">
        <v>914801.46200738801</v>
      </c>
      <c r="E142" s="157">
        <v>878403.72288140212</v>
      </c>
      <c r="F142" s="260">
        <v>913999.32199249847</v>
      </c>
      <c r="G142" s="157">
        <v>973951.68552699243</v>
      </c>
      <c r="I142" s="5"/>
      <c r="J142" s="5"/>
      <c r="K142" s="5"/>
      <c r="L142" s="5"/>
    </row>
    <row r="143" spans="1:12">
      <c r="A143" s="27"/>
      <c r="B143" s="89" t="s">
        <v>303</v>
      </c>
      <c r="C143" s="158">
        <v>48389.605602575008</v>
      </c>
      <c r="D143" s="178">
        <v>53506.256908324998</v>
      </c>
      <c r="E143" s="158">
        <v>55387.382979280002</v>
      </c>
      <c r="F143" s="178">
        <v>56547.358045599998</v>
      </c>
      <c r="G143" s="158">
        <v>59854.204988525009</v>
      </c>
      <c r="I143" s="5"/>
      <c r="J143" s="5"/>
      <c r="K143" s="5"/>
      <c r="L143" s="5"/>
    </row>
    <row r="144" spans="1:12" ht="22.5">
      <c r="A144" s="27"/>
      <c r="B144" s="317" t="s">
        <v>304</v>
      </c>
      <c r="C144" s="205">
        <v>965528.69356001017</v>
      </c>
      <c r="D144" s="294">
        <v>968307.71891571302</v>
      </c>
      <c r="E144" s="205">
        <v>933791.10586068209</v>
      </c>
      <c r="F144" s="294">
        <v>970546.68003809848</v>
      </c>
      <c r="G144" s="205">
        <v>1033805.8905155174</v>
      </c>
      <c r="I144" s="5"/>
      <c r="J144" s="5"/>
      <c r="K144" s="5"/>
      <c r="L144" s="5"/>
    </row>
    <row r="145" spans="1:12" s="319" customFormat="1">
      <c r="B145" s="426" t="s">
        <v>302</v>
      </c>
      <c r="C145" s="320"/>
      <c r="D145" s="320"/>
      <c r="E145" s="320"/>
      <c r="F145" s="320"/>
      <c r="G145" s="320"/>
      <c r="I145" s="321"/>
      <c r="J145" s="321"/>
      <c r="K145" s="321"/>
      <c r="L145" s="321"/>
    </row>
    <row r="146" spans="1:12" s="319" customFormat="1">
      <c r="B146" s="318"/>
      <c r="C146" s="320"/>
      <c r="D146" s="320"/>
      <c r="E146" s="320"/>
      <c r="F146" s="320"/>
      <c r="G146" s="320"/>
      <c r="I146" s="321"/>
      <c r="J146" s="321"/>
      <c r="K146" s="321"/>
      <c r="L146" s="321"/>
    </row>
    <row r="147" spans="1:12">
      <c r="B147" s="96"/>
      <c r="C147" s="96"/>
      <c r="D147" s="96"/>
      <c r="E147" s="96"/>
      <c r="F147" s="23"/>
      <c r="G147" s="23"/>
    </row>
    <row r="148" spans="1:12">
      <c r="B148" s="1" t="s">
        <v>130</v>
      </c>
      <c r="G148" s="129" t="str">
        <f>G108</f>
        <v>Amount in US$ Mn</v>
      </c>
    </row>
    <row r="149" spans="1:12" s="230" customFormat="1" ht="12" customHeight="1">
      <c r="B149" s="476" t="s">
        <v>0</v>
      </c>
      <c r="C149" s="488" t="s">
        <v>1</v>
      </c>
      <c r="D149" s="486"/>
      <c r="E149" s="486"/>
      <c r="F149" s="486"/>
      <c r="G149" s="486"/>
    </row>
    <row r="150" spans="1:12" s="230" customFormat="1" ht="12" customHeight="1">
      <c r="B150" s="490"/>
      <c r="C150" s="226">
        <f>'Trends file-4'!$C$6</f>
        <v>43100</v>
      </c>
      <c r="D150" s="226">
        <f>'Trends file-4'!$D$6</f>
        <v>43008</v>
      </c>
      <c r="E150" s="226">
        <f>'Trends file-4'!$E$6</f>
        <v>42916</v>
      </c>
      <c r="F150" s="226">
        <f>'Trends file-4'!$F$6</f>
        <v>42825</v>
      </c>
      <c r="G150" s="226">
        <f>'Trends file-4'!$G$6</f>
        <v>42735</v>
      </c>
    </row>
    <row r="151" spans="1:12">
      <c r="A151" s="313"/>
      <c r="B151" s="90" t="s">
        <v>64</v>
      </c>
      <c r="C151" s="200">
        <v>5426.8205122107856</v>
      </c>
      <c r="D151" s="227">
        <v>6728.5418308712569</v>
      </c>
      <c r="E151" s="200">
        <v>6742.9153149736767</v>
      </c>
      <c r="F151" s="227">
        <v>6673.5878825887712</v>
      </c>
      <c r="G151" s="200">
        <v>6758.8926763293193</v>
      </c>
    </row>
    <row r="152" spans="1:12" ht="22.5">
      <c r="A152" s="313"/>
      <c r="B152" s="90" t="s">
        <v>65</v>
      </c>
      <c r="C152" s="202">
        <v>3084.2619763984808</v>
      </c>
      <c r="D152" s="228">
        <v>1526.6758862717472</v>
      </c>
      <c r="E152" s="202">
        <v>1352.3771124740319</v>
      </c>
      <c r="F152" s="228">
        <v>2247.438888753185</v>
      </c>
      <c r="G152" s="202">
        <v>2464.4733239948182</v>
      </c>
    </row>
    <row r="153" spans="1:12">
      <c r="A153" s="313"/>
      <c r="B153" s="90" t="s">
        <v>145</v>
      </c>
      <c r="C153" s="202">
        <v>7363.9293332759298</v>
      </c>
      <c r="D153" s="228">
        <v>7058.1669774680249</v>
      </c>
      <c r="E153" s="202">
        <v>6967.1425772375351</v>
      </c>
      <c r="F153" s="228">
        <v>6772.6207882806484</v>
      </c>
      <c r="G153" s="202">
        <v>6688.2097429076193</v>
      </c>
    </row>
    <row r="154" spans="1:12" ht="11.25" hidden="1" customHeight="1" outlineLevel="1">
      <c r="A154" s="313"/>
      <c r="B154" s="90"/>
      <c r="C154" s="202">
        <v>0</v>
      </c>
      <c r="D154" s="228">
        <v>0</v>
      </c>
      <c r="E154" s="202">
        <v>0</v>
      </c>
      <c r="F154" s="228">
        <v>0</v>
      </c>
      <c r="G154" s="202">
        <v>0</v>
      </c>
    </row>
    <row r="155" spans="1:12" collapsed="1">
      <c r="A155" s="313"/>
      <c r="B155" s="91" t="s">
        <v>66</v>
      </c>
      <c r="C155" s="202"/>
      <c r="D155" s="228"/>
      <c r="E155" s="202"/>
      <c r="F155" s="228"/>
      <c r="G155" s="202"/>
    </row>
    <row r="156" spans="1:12">
      <c r="A156" s="313"/>
      <c r="B156" s="89" t="s">
        <v>245</v>
      </c>
      <c r="C156" s="158">
        <v>286.40708784299022</v>
      </c>
      <c r="D156" s="178">
        <v>251.49399512855942</v>
      </c>
      <c r="E156" s="158">
        <v>255.7184185201456</v>
      </c>
      <c r="F156" s="178">
        <v>197.64386196026217</v>
      </c>
      <c r="G156" s="158">
        <v>193.82356964753774</v>
      </c>
    </row>
    <row r="157" spans="1:12">
      <c r="A157" s="313"/>
      <c r="B157" s="89" t="s">
        <v>78</v>
      </c>
      <c r="C157" s="158">
        <v>30.223926635819964</v>
      </c>
      <c r="D157" s="178">
        <v>33.048259857700856</v>
      </c>
      <c r="E157" s="158">
        <v>34.979952858470114</v>
      </c>
      <c r="F157" s="178">
        <v>238.09502113460294</v>
      </c>
      <c r="G157" s="158">
        <v>21.337873121516377</v>
      </c>
    </row>
    <row r="158" spans="1:12" ht="11.25" hidden="1" customHeight="1" outlineLevel="1">
      <c r="A158" s="313"/>
      <c r="B158" s="89"/>
      <c r="C158" s="202">
        <v>8.0221158210567527</v>
      </c>
      <c r="D158" s="228">
        <v>11.974057552194227</v>
      </c>
      <c r="E158" s="202">
        <v>14.904129230721587</v>
      </c>
      <c r="F158" s="228">
        <v>8.5443460868003083</v>
      </c>
      <c r="G158" s="202">
        <v>3.019028453132131</v>
      </c>
    </row>
    <row r="159" spans="1:12" collapsed="1">
      <c r="A159" s="313"/>
      <c r="B159" s="89" t="s">
        <v>246</v>
      </c>
      <c r="C159" s="202">
        <v>1200.0389215756986</v>
      </c>
      <c r="D159" s="228">
        <v>1016.4129074598299</v>
      </c>
      <c r="E159" s="202">
        <v>1169.9447026562402</v>
      </c>
      <c r="F159" s="228">
        <v>1163.8559087174322</v>
      </c>
      <c r="G159" s="202">
        <v>1357.7807262706904</v>
      </c>
    </row>
    <row r="160" spans="1:12" ht="11.25" hidden="1" customHeight="1" outlineLevel="1">
      <c r="A160" s="313"/>
      <c r="B160" s="316"/>
      <c r="C160" s="202">
        <v>0</v>
      </c>
      <c r="D160" s="228">
        <v>0</v>
      </c>
      <c r="E160" s="202">
        <v>0</v>
      </c>
      <c r="F160" s="228">
        <v>0</v>
      </c>
      <c r="G160" s="202">
        <v>0</v>
      </c>
    </row>
    <row r="161" spans="1:12" collapsed="1">
      <c r="A161" s="313"/>
      <c r="B161" s="91" t="s">
        <v>342</v>
      </c>
      <c r="C161" s="157">
        <v>14358.341885830689</v>
      </c>
      <c r="D161" s="260">
        <v>14012.429532164941</v>
      </c>
      <c r="E161" s="157">
        <v>13601.791930650386</v>
      </c>
      <c r="F161" s="260">
        <v>14094.052767810308</v>
      </c>
      <c r="G161" s="157">
        <v>14338.633574192014</v>
      </c>
    </row>
    <row r="162" spans="1:12">
      <c r="A162" s="313"/>
      <c r="B162" s="89" t="s">
        <v>303</v>
      </c>
      <c r="C162" s="158">
        <v>757.56721099921731</v>
      </c>
      <c r="D162" s="178">
        <v>819.5796416990886</v>
      </c>
      <c r="E162" s="158">
        <v>857.65535737503876</v>
      </c>
      <c r="F162" s="178">
        <v>871.97159669390908</v>
      </c>
      <c r="G162" s="158">
        <v>881.18078746448305</v>
      </c>
    </row>
    <row r="163" spans="1:12" ht="22.5">
      <c r="A163" s="313"/>
      <c r="B163" s="317" t="s">
        <v>304</v>
      </c>
      <c r="C163" s="205">
        <v>15115.909096829906</v>
      </c>
      <c r="D163" s="294">
        <v>14832.009173864029</v>
      </c>
      <c r="E163" s="205">
        <v>14459.447288025425</v>
      </c>
      <c r="F163" s="294">
        <v>14966.024364504217</v>
      </c>
      <c r="G163" s="205">
        <v>15219.814361656498</v>
      </c>
    </row>
    <row r="164" spans="1:12" s="319" customFormat="1">
      <c r="A164" s="313"/>
      <c r="B164" s="426" t="s">
        <v>302</v>
      </c>
      <c r="C164" s="320"/>
      <c r="D164" s="320"/>
      <c r="E164" s="320"/>
      <c r="F164" s="320"/>
      <c r="G164" s="320"/>
      <c r="I164" s="321"/>
      <c r="J164" s="321"/>
      <c r="K164" s="321"/>
      <c r="L164" s="321"/>
    </row>
    <row r="165" spans="1:12" s="319" customFormat="1">
      <c r="B165" s="318"/>
      <c r="C165" s="320"/>
      <c r="D165" s="320"/>
      <c r="E165" s="320"/>
      <c r="F165" s="320"/>
      <c r="G165" s="320"/>
      <c r="I165" s="321"/>
      <c r="J165" s="321"/>
      <c r="K165" s="321"/>
      <c r="L165" s="321"/>
    </row>
    <row r="167" spans="1:12">
      <c r="A167" s="26">
        <v>5.5</v>
      </c>
      <c r="B167" s="1" t="s">
        <v>155</v>
      </c>
      <c r="C167" s="1"/>
      <c r="D167" s="1"/>
      <c r="E167" s="1"/>
      <c r="G167" s="100"/>
    </row>
    <row r="168" spans="1:12">
      <c r="G168" s="31" t="s">
        <v>240</v>
      </c>
    </row>
    <row r="169" spans="1:12" s="230" customFormat="1" ht="12" customHeight="1">
      <c r="B169" s="491" t="s">
        <v>0</v>
      </c>
      <c r="C169" s="485" t="s">
        <v>1</v>
      </c>
      <c r="D169" s="486"/>
      <c r="E169" s="486"/>
      <c r="F169" s="486"/>
      <c r="G169" s="486"/>
    </row>
    <row r="170" spans="1:12" s="230" customFormat="1" ht="12" customHeight="1">
      <c r="A170" s="313"/>
      <c r="B170" s="491"/>
      <c r="C170" s="226">
        <f>'Trends file-4'!$C$6</f>
        <v>43100</v>
      </c>
      <c r="D170" s="226">
        <f>'Trends file-4'!$D$6</f>
        <v>43008</v>
      </c>
      <c r="E170" s="226">
        <f>'Trends file-4'!$E$6</f>
        <v>42916</v>
      </c>
      <c r="F170" s="226">
        <f>'Trends file-4'!$F$6</f>
        <v>42825</v>
      </c>
      <c r="G170" s="226">
        <f>'Trends file-4'!$G$6</f>
        <v>42735</v>
      </c>
    </row>
    <row r="171" spans="1:12">
      <c r="A171" s="313"/>
      <c r="B171" s="186" t="s">
        <v>116</v>
      </c>
      <c r="C171" s="197">
        <v>19775.241956310008</v>
      </c>
      <c r="D171" s="286">
        <v>18764.978628775534</v>
      </c>
      <c r="E171" s="197">
        <v>19365.695821487465</v>
      </c>
      <c r="F171" s="286">
        <v>18531.835641653044</v>
      </c>
      <c r="G171" s="197">
        <v>18689.16015686591</v>
      </c>
    </row>
    <row r="172" spans="1:12">
      <c r="A172" s="313"/>
      <c r="B172" s="186" t="s">
        <v>230</v>
      </c>
      <c r="C172" s="158">
        <v>1249.4657687030001</v>
      </c>
      <c r="D172" s="178">
        <v>1332.4824651263668</v>
      </c>
      <c r="E172" s="158">
        <v>1340.4179342936334</v>
      </c>
      <c r="F172" s="178">
        <v>1402.5128057664092</v>
      </c>
      <c r="G172" s="158">
        <v>1409.3920424820949</v>
      </c>
    </row>
    <row r="173" spans="1:12">
      <c r="A173" s="313"/>
      <c r="B173" s="186" t="s">
        <v>117</v>
      </c>
      <c r="C173" s="202">
        <v>67.406294405001518</v>
      </c>
      <c r="D173" s="228">
        <v>4218.6244508082873</v>
      </c>
      <c r="E173" s="202">
        <v>386.16240989871358</v>
      </c>
      <c r="F173" s="228">
        <v>80.703377741759141</v>
      </c>
      <c r="G173" s="202">
        <v>1259.0691641998219</v>
      </c>
    </row>
    <row r="174" spans="1:12">
      <c r="A174" s="313"/>
      <c r="B174" s="186" t="s">
        <v>118</v>
      </c>
      <c r="C174" s="202">
        <v>-212.17582132300004</v>
      </c>
      <c r="D174" s="228">
        <v>-1050.5331180023627</v>
      </c>
      <c r="E174" s="202">
        <v>-2818.426880302638</v>
      </c>
      <c r="F174" s="228">
        <v>-852.64777691393192</v>
      </c>
      <c r="G174" s="202">
        <v>-2000.4178098966895</v>
      </c>
    </row>
    <row r="175" spans="1:12">
      <c r="A175" s="313"/>
      <c r="B175" s="204" t="s">
        <v>9</v>
      </c>
      <c r="C175" s="205">
        <v>20879.938198095013</v>
      </c>
      <c r="D175" s="294">
        <v>23265.552426707825</v>
      </c>
      <c r="E175" s="205">
        <v>18273.849285377171</v>
      </c>
      <c r="F175" s="294">
        <v>19162.404048247281</v>
      </c>
      <c r="G175" s="205">
        <v>19357.203553651136</v>
      </c>
    </row>
  </sheetData>
  <mergeCells count="39">
    <mergeCell ref="C119:G119"/>
    <mergeCell ref="B9:B10"/>
    <mergeCell ref="B21:B22"/>
    <mergeCell ref="B29:B30"/>
    <mergeCell ref="B78:B79"/>
    <mergeCell ref="C78:G78"/>
    <mergeCell ref="B43:B44"/>
    <mergeCell ref="C43:G43"/>
    <mergeCell ref="B55:B56"/>
    <mergeCell ref="C55:G55"/>
    <mergeCell ref="B105:G105"/>
    <mergeCell ref="B87:G87"/>
    <mergeCell ref="C169:G169"/>
    <mergeCell ref="C149:G149"/>
    <mergeCell ref="C130:G130"/>
    <mergeCell ref="C109:G109"/>
    <mergeCell ref="B65:B66"/>
    <mergeCell ref="B149:B150"/>
    <mergeCell ref="B169:B170"/>
    <mergeCell ref="B130:B131"/>
    <mergeCell ref="B91:B92"/>
    <mergeCell ref="B109:B110"/>
    <mergeCell ref="B74:G74"/>
    <mergeCell ref="B96:G96"/>
    <mergeCell ref="B115:G115"/>
    <mergeCell ref="B100:B101"/>
    <mergeCell ref="C100:G100"/>
    <mergeCell ref="B119:B120"/>
    <mergeCell ref="J9:N9"/>
    <mergeCell ref="K21:O21"/>
    <mergeCell ref="K29:O29"/>
    <mergeCell ref="C91:G91"/>
    <mergeCell ref="C65:G65"/>
    <mergeCell ref="C29:G29"/>
    <mergeCell ref="C21:G21"/>
    <mergeCell ref="C9:G9"/>
    <mergeCell ref="J43:N43"/>
    <mergeCell ref="K55:O55"/>
    <mergeCell ref="B18:G18"/>
  </mergeCells>
  <phoneticPr fontId="2" type="noConversion"/>
  <hyperlinks>
    <hyperlink ref="A1" location="Cover!E6" display="INDEX"/>
  </hyperlinks>
  <pageMargins left="0.23" right="0.23" top="1" bottom="1" header="0.5" footer="0.5"/>
  <pageSetup paperSize="9" scale="60" fitToHeight="2" orientation="portrait" r:id="rId1"/>
  <headerFooter alignWithMargins="0">
    <oddFooter>Page &amp;P of &amp;N</oddFooter>
  </headerFooter>
  <rowBreaks count="1" manualBreakCount="1">
    <brk id="88" max="7" man="1"/>
  </rowBreaks>
  <colBreaks count="1" manualBreakCount="1">
    <brk id="8" max="1048575" man="1"/>
  </colBreaks>
  <ignoredErrors>
    <ignoredError sqref="A1:XFD10 A150:XFD150 A148:I148 A149:I149 K148:XFD149 A90:XFD92 C76:XFD76 A176:XFD1048576 A19:XFD22 B11:B17 H11:XFD17 A26:XFD30 B23:B25 H23:XFD25 B31:B32 H31:XFD34 A169:XFD169 A168:F168 A61:XFD62 H168:XFD168 B75:XFD75 B67:B73 H67:XFD73 A105 B93:B95 H93:XFD95 A127:XFD131 B111 H111:XFD114 A147:XFD147 B132:B136 H132:XFD142 A166:XFD167 A154:B155 H151:XFD161 B173:B175 B171 H171:XFD175 H18:XFD18 B109:XFD110 B116:XFD116 B151:B153 B157:B158 B170:XFD170 A65:XFD66 A64:F64 H64:XFD64 A145:A146 C145:XFD146 B138:B139 B141 A164:A165 C164:XFD165 B160 A63 C63:XFD63 A97:XFD97 A89 C89:XFD89 A117 A108:XFD108 A107 C107:XFD107 C117:XFD117 H105:XFD105 A35:XFD38 B34 B113:B1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showGridLines="0" view="pageBreakPreview" zoomScaleNormal="100" zoomScaleSheetLayoutView="100" workbookViewId="0"/>
  </sheetViews>
  <sheetFormatPr defaultRowHeight="12.75"/>
  <cols>
    <col min="1" max="1" width="40.140625" style="37" customWidth="1"/>
    <col min="2" max="2" width="9.140625" style="36"/>
    <col min="3" max="7" width="11.42578125" style="36" bestFit="1" customWidth="1"/>
    <col min="8" max="8" width="2" style="37" customWidth="1"/>
    <col min="9" max="9" width="9.140625" style="37"/>
    <col min="10" max="10" width="9.7109375" style="37" bestFit="1" customWidth="1"/>
    <col min="11" max="16384" width="9.140625" style="37"/>
  </cols>
  <sheetData>
    <row r="1" spans="1:12">
      <c r="A1" s="306" t="s">
        <v>13</v>
      </c>
      <c r="F1" s="66">
        <f>1000</f>
        <v>1000</v>
      </c>
    </row>
    <row r="3" spans="1:12">
      <c r="A3" s="22" t="s">
        <v>76</v>
      </c>
    </row>
    <row r="5" spans="1:12">
      <c r="A5" s="185" t="s">
        <v>19</v>
      </c>
      <c r="B5" s="185" t="s">
        <v>20</v>
      </c>
      <c r="C5" s="226">
        <f>'Trends file-5-SCH'!C10</f>
        <v>43100</v>
      </c>
      <c r="D5" s="226">
        <f>'Trends file-5-SCH'!D10</f>
        <v>43008</v>
      </c>
      <c r="E5" s="226">
        <f>'Trends file-5-SCH'!E10</f>
        <v>42916</v>
      </c>
      <c r="F5" s="226">
        <f>'Trends file-5-SCH'!F10</f>
        <v>42825</v>
      </c>
      <c r="G5" s="226">
        <f>'Trends file-5-SCH'!G10</f>
        <v>42735</v>
      </c>
    </row>
    <row r="6" spans="1:12">
      <c r="A6" s="24"/>
      <c r="B6" s="169"/>
      <c r="C6" s="156"/>
      <c r="D6" s="172"/>
      <c r="E6" s="156"/>
      <c r="F6" s="172"/>
      <c r="G6" s="156"/>
    </row>
    <row r="7" spans="1:12">
      <c r="A7" s="24" t="s">
        <v>63</v>
      </c>
      <c r="B7" s="170" t="s">
        <v>21</v>
      </c>
      <c r="C7" s="157">
        <v>307963.6077772259</v>
      </c>
      <c r="D7" s="260">
        <v>299471.36677722592</v>
      </c>
      <c r="E7" s="157">
        <v>297841.19777722581</v>
      </c>
      <c r="F7" s="260">
        <v>290329.49577722588</v>
      </c>
      <c r="G7" s="157">
        <v>282270.39977722586</v>
      </c>
      <c r="I7" s="101"/>
      <c r="J7" s="101"/>
      <c r="K7" s="101"/>
      <c r="L7" s="101"/>
    </row>
    <row r="8" spans="1:12">
      <c r="A8" s="28"/>
      <c r="B8" s="29"/>
      <c r="C8" s="158"/>
      <c r="D8" s="178"/>
      <c r="E8" s="158"/>
      <c r="F8" s="178"/>
      <c r="G8" s="158"/>
      <c r="I8" s="101"/>
      <c r="J8" s="101"/>
      <c r="K8" s="101"/>
      <c r="L8" s="101"/>
    </row>
    <row r="9" spans="1:12">
      <c r="A9" s="24" t="s">
        <v>28</v>
      </c>
      <c r="B9" s="29"/>
      <c r="C9" s="158"/>
      <c r="D9" s="178"/>
      <c r="E9" s="158"/>
      <c r="F9" s="178"/>
      <c r="G9" s="158"/>
      <c r="I9" s="101"/>
      <c r="J9" s="101"/>
      <c r="K9" s="101"/>
      <c r="L9" s="101"/>
    </row>
    <row r="10" spans="1:12">
      <c r="A10" s="65" t="s">
        <v>98</v>
      </c>
      <c r="B10" s="29" t="s">
        <v>21</v>
      </c>
      <c r="C10" s="158">
        <v>290113.07900000003</v>
      </c>
      <c r="D10" s="178">
        <v>282047.46899999998</v>
      </c>
      <c r="E10" s="158">
        <v>280647.31699999998</v>
      </c>
      <c r="F10" s="178">
        <v>273648.38299999997</v>
      </c>
      <c r="G10" s="158">
        <v>265852.60499999998</v>
      </c>
      <c r="I10" s="101"/>
      <c r="J10" s="374"/>
      <c r="K10" s="101"/>
      <c r="L10" s="101"/>
    </row>
    <row r="11" spans="1:12">
      <c r="A11" s="131" t="s">
        <v>120</v>
      </c>
      <c r="B11" s="29" t="s">
        <v>23</v>
      </c>
      <c r="C11" s="159">
        <v>0.99229999999999996</v>
      </c>
      <c r="D11" s="176">
        <v>0.96509999999999996</v>
      </c>
      <c r="E11" s="159">
        <v>0.96870000000000001</v>
      </c>
      <c r="F11" s="176">
        <v>0.9728</v>
      </c>
      <c r="G11" s="159">
        <v>0.97209999999999996</v>
      </c>
      <c r="I11" s="101"/>
      <c r="J11" s="101"/>
      <c r="K11" s="101"/>
      <c r="L11" s="101"/>
    </row>
    <row r="12" spans="1:12">
      <c r="A12" s="65" t="s">
        <v>47</v>
      </c>
      <c r="B12" s="29" t="s">
        <v>21</v>
      </c>
      <c r="C12" s="158">
        <v>8065.61</v>
      </c>
      <c r="D12" s="178">
        <v>1400.152</v>
      </c>
      <c r="E12" s="158">
        <v>6998.9340000000002</v>
      </c>
      <c r="F12" s="178">
        <v>7795.7780000000002</v>
      </c>
      <c r="G12" s="158">
        <v>5911.9390000000003</v>
      </c>
      <c r="I12" s="101"/>
      <c r="J12" s="101"/>
      <c r="K12" s="101"/>
      <c r="L12" s="101"/>
    </row>
    <row r="13" spans="1:12">
      <c r="A13" s="132" t="s">
        <v>124</v>
      </c>
      <c r="B13" s="29" t="s">
        <v>23</v>
      </c>
      <c r="C13" s="159">
        <v>0.93705362728579367</v>
      </c>
      <c r="D13" s="176">
        <v>0.93710300942285707</v>
      </c>
      <c r="E13" s="159">
        <v>0.93752911594732968</v>
      </c>
      <c r="F13" s="176">
        <v>0.93663112564418116</v>
      </c>
      <c r="G13" s="159">
        <v>0.9365957425920276</v>
      </c>
      <c r="I13" s="101"/>
      <c r="J13" s="101"/>
      <c r="K13" s="101"/>
      <c r="L13" s="101"/>
    </row>
    <row r="14" spans="1:12">
      <c r="A14" s="133" t="s">
        <v>48</v>
      </c>
      <c r="B14" s="29" t="s">
        <v>23</v>
      </c>
      <c r="C14" s="160">
        <v>3.3443775475490913E-2</v>
      </c>
      <c r="D14" s="248">
        <v>3.9282703790000949E-2</v>
      </c>
      <c r="E14" s="160">
        <v>3.8053702720668679E-2</v>
      </c>
      <c r="F14" s="248">
        <v>3.6269536116305984E-2</v>
      </c>
      <c r="G14" s="160">
        <v>4.1295691790030876E-2</v>
      </c>
      <c r="I14" s="101"/>
      <c r="J14" s="101"/>
      <c r="K14" s="101"/>
      <c r="L14" s="101"/>
    </row>
    <row r="15" spans="1:12" ht="4.7" customHeight="1">
      <c r="A15" s="133"/>
      <c r="B15" s="29"/>
      <c r="C15" s="160"/>
      <c r="D15" s="248"/>
      <c r="E15" s="160"/>
      <c r="F15" s="248"/>
      <c r="G15" s="160"/>
      <c r="I15" s="101"/>
      <c r="J15" s="101"/>
      <c r="K15" s="101"/>
      <c r="L15" s="101"/>
    </row>
    <row r="16" spans="1:12">
      <c r="A16" s="92" t="s">
        <v>93</v>
      </c>
      <c r="B16" s="144" t="s">
        <v>40</v>
      </c>
      <c r="C16" s="163">
        <v>122.80157793751884</v>
      </c>
      <c r="D16" s="250">
        <v>144.74710419292197</v>
      </c>
      <c r="E16" s="163">
        <v>154.48483312278125</v>
      </c>
      <c r="F16" s="250">
        <v>157.58472915121405</v>
      </c>
      <c r="G16" s="163">
        <v>172.02435272712242</v>
      </c>
      <c r="I16" s="101"/>
      <c r="J16" s="101"/>
      <c r="K16" s="101"/>
      <c r="L16" s="101"/>
    </row>
    <row r="17" spans="1:12">
      <c r="A17" s="92" t="s">
        <v>93</v>
      </c>
      <c r="B17" s="144" t="s">
        <v>143</v>
      </c>
      <c r="C17" s="161">
        <v>1.8985530872352112</v>
      </c>
      <c r="D17" s="249">
        <v>2.2491683612144242</v>
      </c>
      <c r="E17" s="161">
        <v>2.3972817761197138</v>
      </c>
      <c r="F17" s="249">
        <v>2.3490015897725156</v>
      </c>
      <c r="G17" s="161">
        <v>2.5434847618598679</v>
      </c>
      <c r="I17" s="101"/>
      <c r="J17" s="101"/>
      <c r="K17" s="101"/>
      <c r="L17" s="101"/>
    </row>
    <row r="18" spans="1:12" hidden="1">
      <c r="A18" s="132"/>
      <c r="B18" s="144"/>
      <c r="C18" s="264">
        <v>0</v>
      </c>
      <c r="D18" s="265">
        <v>0</v>
      </c>
      <c r="E18" s="264">
        <v>0</v>
      </c>
      <c r="F18" s="265">
        <v>0</v>
      </c>
      <c r="G18" s="264">
        <v>0</v>
      </c>
      <c r="I18" s="101"/>
      <c r="J18" s="101"/>
      <c r="K18" s="101"/>
      <c r="L18" s="101"/>
    </row>
    <row r="19" spans="1:12">
      <c r="A19" s="132" t="s">
        <v>110</v>
      </c>
      <c r="B19" s="144" t="s">
        <v>40</v>
      </c>
      <c r="C19" s="158">
        <v>215669.96239668829</v>
      </c>
      <c r="D19" s="178">
        <v>250234.40066311345</v>
      </c>
      <c r="E19" s="158">
        <v>264199.54644202371</v>
      </c>
      <c r="F19" s="178">
        <v>264006.90947157197</v>
      </c>
      <c r="G19" s="158">
        <v>283358.75282092427</v>
      </c>
      <c r="I19" s="101"/>
      <c r="J19" s="101"/>
      <c r="K19" s="101"/>
      <c r="L19" s="101"/>
    </row>
    <row r="20" spans="1:12" ht="4.7" customHeight="1">
      <c r="A20" s="44"/>
      <c r="B20" s="29"/>
      <c r="C20" s="163"/>
      <c r="D20" s="250"/>
      <c r="E20" s="163"/>
      <c r="F20" s="250"/>
      <c r="G20" s="163"/>
      <c r="I20" s="101"/>
      <c r="J20" s="101"/>
      <c r="K20" s="101"/>
      <c r="L20" s="101"/>
    </row>
    <row r="21" spans="1:12">
      <c r="A21" s="136" t="s">
        <v>338</v>
      </c>
      <c r="B21" s="29"/>
      <c r="C21" s="161"/>
      <c r="D21" s="249"/>
      <c r="E21" s="161"/>
      <c r="F21" s="249"/>
      <c r="G21" s="161"/>
      <c r="I21" s="101"/>
      <c r="J21" s="101"/>
      <c r="K21" s="101"/>
      <c r="L21" s="101"/>
    </row>
    <row r="22" spans="1:12" hidden="1">
      <c r="A22" s="310"/>
      <c r="B22" s="29"/>
      <c r="C22" s="158"/>
      <c r="D22" s="178"/>
      <c r="E22" s="158"/>
      <c r="F22" s="178"/>
      <c r="G22" s="158"/>
      <c r="I22" s="101"/>
      <c r="J22" s="101"/>
      <c r="K22" s="101"/>
      <c r="L22" s="101"/>
    </row>
    <row r="23" spans="1:12">
      <c r="A23" s="137" t="s">
        <v>340</v>
      </c>
      <c r="B23" s="29" t="s">
        <v>144</v>
      </c>
      <c r="C23" s="158">
        <v>105709.12237899998</v>
      </c>
      <c r="D23" s="178">
        <v>122114.63775800003</v>
      </c>
      <c r="E23" s="158">
        <v>128569.80308099999</v>
      </c>
      <c r="F23" s="178">
        <v>127612.35981400008</v>
      </c>
      <c r="G23" s="158">
        <v>135643.69329600004</v>
      </c>
      <c r="I23" s="101"/>
      <c r="J23" s="101"/>
      <c r="K23" s="101"/>
      <c r="L23" s="101"/>
    </row>
    <row r="24" spans="1:12" hidden="1">
      <c r="A24" s="137"/>
      <c r="B24" s="29"/>
      <c r="C24" s="158"/>
      <c r="D24" s="178"/>
      <c r="E24" s="158"/>
      <c r="F24" s="178"/>
      <c r="G24" s="158"/>
      <c r="I24" s="101"/>
      <c r="J24" s="101"/>
      <c r="K24" s="101"/>
      <c r="L24" s="101"/>
    </row>
    <row r="25" spans="1:12" ht="4.7" customHeight="1">
      <c r="A25" s="44"/>
      <c r="B25" s="29"/>
      <c r="C25" s="163"/>
      <c r="D25" s="250"/>
      <c r="E25" s="163"/>
      <c r="F25" s="250"/>
      <c r="G25" s="163"/>
      <c r="I25" s="101"/>
      <c r="J25" s="101"/>
      <c r="K25" s="101"/>
      <c r="L25" s="101"/>
    </row>
    <row r="26" spans="1:12">
      <c r="A26" s="136" t="s">
        <v>99</v>
      </c>
      <c r="B26" s="29"/>
      <c r="C26" s="161"/>
      <c r="D26" s="249"/>
      <c r="E26" s="161"/>
      <c r="F26" s="249"/>
      <c r="G26" s="161"/>
      <c r="I26" s="101"/>
      <c r="J26" s="101"/>
      <c r="K26" s="101"/>
      <c r="L26" s="101"/>
    </row>
    <row r="27" spans="1:12">
      <c r="A27" s="137" t="s">
        <v>108</v>
      </c>
      <c r="B27" s="29" t="s">
        <v>104</v>
      </c>
      <c r="C27" s="158">
        <v>494545.90622746001</v>
      </c>
      <c r="D27" s="178">
        <v>437142.17839873</v>
      </c>
      <c r="E27" s="158">
        <v>421911.62540765997</v>
      </c>
      <c r="F27" s="178">
        <v>381236.12602492003</v>
      </c>
      <c r="G27" s="158">
        <v>330216.61634343001</v>
      </c>
      <c r="I27" s="101"/>
      <c r="J27" s="101"/>
      <c r="K27" s="101"/>
      <c r="L27" s="101"/>
    </row>
    <row r="28" spans="1:12" hidden="1">
      <c r="A28" s="135"/>
      <c r="B28" s="29"/>
      <c r="C28" s="158"/>
      <c r="D28" s="178"/>
      <c r="E28" s="158"/>
      <c r="F28" s="178"/>
      <c r="G28" s="158"/>
      <c r="I28" s="101"/>
      <c r="J28" s="101"/>
      <c r="K28" s="101"/>
      <c r="L28" s="101"/>
    </row>
    <row r="29" spans="1:12">
      <c r="A29" s="135" t="s">
        <v>111</v>
      </c>
      <c r="B29" s="29" t="s">
        <v>105</v>
      </c>
      <c r="C29" s="158">
        <v>574.51065982302623</v>
      </c>
      <c r="D29" s="178">
        <v>518.16117711618529</v>
      </c>
      <c r="E29" s="158">
        <v>506.95377516134562</v>
      </c>
      <c r="F29" s="178">
        <v>470.77721742517468</v>
      </c>
      <c r="G29" s="158">
        <v>418.78319814146624</v>
      </c>
      <c r="I29" s="101"/>
      <c r="J29" s="101"/>
      <c r="K29" s="101"/>
      <c r="L29" s="101"/>
    </row>
    <row r="30" spans="1:12" hidden="1">
      <c r="A30" s="135"/>
      <c r="B30" s="29"/>
      <c r="C30" s="264"/>
      <c r="D30" s="265"/>
      <c r="E30" s="264"/>
      <c r="F30" s="265"/>
      <c r="G30" s="264"/>
      <c r="I30" s="101"/>
      <c r="J30" s="101"/>
      <c r="K30" s="101"/>
      <c r="L30" s="101"/>
    </row>
    <row r="31" spans="1:12" ht="4.7" customHeight="1">
      <c r="A31" s="44"/>
      <c r="B31" s="29"/>
      <c r="C31" s="163"/>
      <c r="D31" s="250"/>
      <c r="E31" s="163"/>
      <c r="F31" s="250"/>
      <c r="G31" s="163"/>
      <c r="I31" s="101"/>
      <c r="J31" s="101"/>
      <c r="K31" s="101"/>
      <c r="L31" s="101"/>
    </row>
    <row r="32" spans="1:12" hidden="1">
      <c r="A32" s="136"/>
      <c r="B32" s="29"/>
      <c r="C32" s="161"/>
      <c r="D32" s="249"/>
      <c r="E32" s="161"/>
      <c r="F32" s="249"/>
      <c r="G32" s="161"/>
      <c r="I32" s="101"/>
      <c r="J32" s="101"/>
      <c r="K32" s="101"/>
      <c r="L32" s="101"/>
    </row>
    <row r="33" spans="1:12" hidden="1">
      <c r="A33" s="137"/>
      <c r="B33" s="29"/>
      <c r="C33" s="164"/>
      <c r="D33" s="261"/>
      <c r="E33" s="164"/>
      <c r="F33" s="261"/>
      <c r="G33" s="164"/>
      <c r="I33" s="101"/>
      <c r="J33" s="101"/>
      <c r="K33" s="101"/>
      <c r="L33" s="101"/>
    </row>
    <row r="34" spans="1:12" hidden="1">
      <c r="A34" s="44"/>
      <c r="B34" s="29"/>
      <c r="C34" s="165"/>
      <c r="D34" s="262"/>
      <c r="E34" s="165"/>
      <c r="F34" s="262"/>
      <c r="G34" s="165"/>
      <c r="I34" s="101"/>
      <c r="J34" s="101"/>
      <c r="K34" s="101"/>
      <c r="L34" s="101"/>
    </row>
    <row r="35" spans="1:12" hidden="1">
      <c r="A35" s="134"/>
      <c r="B35" s="29"/>
      <c r="C35" s="158"/>
      <c r="D35" s="178"/>
      <c r="E35" s="158"/>
      <c r="F35" s="178"/>
      <c r="G35" s="158"/>
      <c r="I35" s="101"/>
      <c r="J35" s="101"/>
      <c r="K35" s="101"/>
      <c r="L35" s="101"/>
    </row>
    <row r="36" spans="1:12" hidden="1">
      <c r="A36" s="137"/>
      <c r="B36" s="29"/>
      <c r="C36" s="159"/>
      <c r="D36" s="176"/>
      <c r="E36" s="159"/>
      <c r="F36" s="176"/>
      <c r="G36" s="159"/>
      <c r="I36" s="101"/>
      <c r="J36" s="101"/>
      <c r="K36" s="101"/>
      <c r="L36" s="101"/>
    </row>
    <row r="37" spans="1:12" hidden="1">
      <c r="A37" s="137"/>
      <c r="B37" s="29"/>
      <c r="C37" s="159"/>
      <c r="D37" s="176"/>
      <c r="E37" s="159"/>
      <c r="F37" s="176"/>
      <c r="G37" s="159"/>
      <c r="I37" s="101"/>
      <c r="J37" s="101"/>
      <c r="K37" s="101"/>
      <c r="L37" s="101"/>
    </row>
    <row r="38" spans="1:12" hidden="1">
      <c r="A38" s="137"/>
      <c r="B38" s="29"/>
      <c r="C38" s="159"/>
      <c r="D38" s="176"/>
      <c r="E38" s="159"/>
      <c r="F38" s="176"/>
      <c r="G38" s="159"/>
      <c r="I38" s="101"/>
      <c r="J38" s="101"/>
      <c r="K38" s="101"/>
      <c r="L38" s="101"/>
    </row>
    <row r="39" spans="1:12" hidden="1">
      <c r="A39" s="137"/>
      <c r="B39" s="29"/>
      <c r="C39" s="158"/>
      <c r="D39" s="178"/>
      <c r="E39" s="158"/>
      <c r="F39" s="178"/>
      <c r="G39" s="158"/>
      <c r="I39" s="101"/>
      <c r="J39" s="101"/>
      <c r="K39" s="101"/>
      <c r="L39" s="101"/>
    </row>
    <row r="40" spans="1:12">
      <c r="A40" s="134" t="s">
        <v>100</v>
      </c>
      <c r="B40" s="29"/>
      <c r="C40" s="158"/>
      <c r="D40" s="178"/>
      <c r="E40" s="158"/>
      <c r="F40" s="178"/>
      <c r="G40" s="158"/>
      <c r="I40" s="101"/>
      <c r="J40" s="101"/>
      <c r="K40" s="101"/>
      <c r="L40" s="101"/>
    </row>
    <row r="41" spans="1:12">
      <c r="A41" s="138" t="s">
        <v>101</v>
      </c>
      <c r="B41" s="29" t="s">
        <v>21</v>
      </c>
      <c r="C41" s="158">
        <v>70835.909</v>
      </c>
      <c r="D41" s="178">
        <v>65768.694999999992</v>
      </c>
      <c r="E41" s="158">
        <v>62560.231</v>
      </c>
      <c r="F41" s="178">
        <v>57362.376999999993</v>
      </c>
      <c r="G41" s="158">
        <v>54915.071000000004</v>
      </c>
      <c r="I41" s="101"/>
      <c r="J41" s="101"/>
      <c r="K41" s="101"/>
      <c r="L41" s="101"/>
    </row>
    <row r="42" spans="1:12" s="145" customFormat="1">
      <c r="A42" s="140" t="s">
        <v>170</v>
      </c>
      <c r="B42" s="171" t="s">
        <v>21</v>
      </c>
      <c r="C42" s="173">
        <v>62149.101999999999</v>
      </c>
      <c r="D42" s="255">
        <v>55217.635000000002</v>
      </c>
      <c r="E42" s="173">
        <v>48910.793999999994</v>
      </c>
      <c r="F42" s="255">
        <v>42715.53899999999</v>
      </c>
      <c r="G42" s="173">
        <v>37689.667000000001</v>
      </c>
      <c r="I42" s="146"/>
      <c r="J42" s="146"/>
      <c r="K42" s="146"/>
      <c r="L42" s="146"/>
    </row>
    <row r="43" spans="1:12">
      <c r="A43" s="139" t="s">
        <v>102</v>
      </c>
      <c r="B43" s="29" t="s">
        <v>23</v>
      </c>
      <c r="C43" s="168">
        <v>0.24416654789975878</v>
      </c>
      <c r="D43" s="263">
        <v>0.23318307103830097</v>
      </c>
      <c r="E43" s="168">
        <v>0.22291405337040868</v>
      </c>
      <c r="F43" s="263">
        <v>0.20962074166540934</v>
      </c>
      <c r="G43" s="168">
        <v>0.20656209481189775</v>
      </c>
      <c r="I43" s="101"/>
      <c r="J43" s="101"/>
      <c r="K43" s="101"/>
      <c r="L43" s="101"/>
    </row>
    <row r="44" spans="1:12">
      <c r="A44" s="138" t="s">
        <v>103</v>
      </c>
      <c r="B44" s="29" t="s">
        <v>106</v>
      </c>
      <c r="C44" s="158">
        <v>1105838.9867474365</v>
      </c>
      <c r="D44" s="178">
        <v>783808.90734225232</v>
      </c>
      <c r="E44" s="158">
        <v>472384.98549621191</v>
      </c>
      <c r="F44" s="178">
        <v>225109.16216484655</v>
      </c>
      <c r="G44" s="158">
        <v>171817.38254744984</v>
      </c>
      <c r="I44" s="101"/>
      <c r="J44" s="101"/>
      <c r="K44" s="101"/>
      <c r="L44" s="101"/>
    </row>
    <row r="45" spans="1:12" hidden="1">
      <c r="A45" s="141"/>
      <c r="B45" s="29"/>
      <c r="C45" s="158"/>
      <c r="D45" s="178"/>
      <c r="E45" s="158"/>
      <c r="F45" s="178"/>
      <c r="G45" s="158"/>
      <c r="I45" s="101"/>
      <c r="J45" s="101"/>
      <c r="K45" s="101"/>
      <c r="L45" s="101"/>
    </row>
    <row r="46" spans="1:12">
      <c r="A46" s="138" t="s">
        <v>109</v>
      </c>
      <c r="B46" s="29" t="s">
        <v>107</v>
      </c>
      <c r="C46" s="158">
        <v>5349.2343340097814</v>
      </c>
      <c r="D46" s="178">
        <v>4086.5035896838544</v>
      </c>
      <c r="E46" s="158">
        <v>2611.2859734937647</v>
      </c>
      <c r="F46" s="178">
        <v>1331.1426736862429</v>
      </c>
      <c r="G46" s="158">
        <v>972.41566722268635</v>
      </c>
      <c r="I46" s="101"/>
      <c r="J46" s="101"/>
      <c r="K46" s="101"/>
      <c r="L46" s="101"/>
    </row>
    <row r="47" spans="1:12">
      <c r="A47" s="138"/>
      <c r="B47" s="29"/>
      <c r="C47" s="266"/>
      <c r="D47" s="267"/>
      <c r="E47" s="266"/>
      <c r="F47" s="267"/>
      <c r="G47" s="266"/>
      <c r="I47" s="101"/>
      <c r="J47" s="101"/>
      <c r="K47" s="101"/>
      <c r="L47" s="101"/>
    </row>
    <row r="48" spans="1:12">
      <c r="A48" s="28"/>
      <c r="B48" s="29"/>
      <c r="C48" s="159"/>
      <c r="D48" s="176"/>
      <c r="E48" s="159"/>
      <c r="F48" s="176"/>
      <c r="G48" s="159"/>
      <c r="I48" s="101"/>
      <c r="J48" s="101"/>
      <c r="K48" s="101"/>
      <c r="L48" s="101"/>
    </row>
    <row r="49" spans="1:12">
      <c r="A49" s="24" t="s">
        <v>228</v>
      </c>
      <c r="B49" s="29"/>
      <c r="C49" s="159"/>
      <c r="D49" s="176"/>
      <c r="E49" s="159"/>
      <c r="F49" s="176"/>
      <c r="G49" s="159"/>
      <c r="I49" s="101"/>
      <c r="J49" s="101"/>
      <c r="K49" s="101"/>
      <c r="L49" s="101"/>
    </row>
    <row r="50" spans="1:12">
      <c r="A50" s="67" t="s">
        <v>183</v>
      </c>
      <c r="B50" s="29" t="s">
        <v>21</v>
      </c>
      <c r="C50" s="166">
        <v>2164.0839708277499</v>
      </c>
      <c r="D50" s="174">
        <v>2159.4669234496305</v>
      </c>
      <c r="E50" s="166">
        <v>2136.915</v>
      </c>
      <c r="F50" s="174">
        <v>2129.3468303512705</v>
      </c>
      <c r="G50" s="166">
        <v>2102.3557914338917</v>
      </c>
      <c r="H50" s="85"/>
      <c r="I50" s="101"/>
      <c r="J50" s="101"/>
      <c r="K50" s="101"/>
      <c r="L50" s="101"/>
    </row>
    <row r="51" spans="1:12">
      <c r="A51" s="155" t="s">
        <v>112</v>
      </c>
      <c r="B51" s="171" t="s">
        <v>21</v>
      </c>
      <c r="C51" s="167">
        <v>2023.7447175699999</v>
      </c>
      <c r="D51" s="175">
        <v>2000.80971757</v>
      </c>
      <c r="E51" s="167">
        <v>1978.1717175699998</v>
      </c>
      <c r="F51" s="175">
        <v>1965.8217175699999</v>
      </c>
      <c r="G51" s="167">
        <v>1922.4577175699999</v>
      </c>
      <c r="H51" s="85"/>
      <c r="I51" s="101"/>
      <c r="J51" s="101"/>
      <c r="K51" s="101"/>
      <c r="L51" s="101"/>
    </row>
    <row r="52" spans="1:12">
      <c r="A52" s="155" t="s">
        <v>113</v>
      </c>
      <c r="B52" s="171" t="s">
        <v>23</v>
      </c>
      <c r="C52" s="159">
        <v>0.9351507357618517</v>
      </c>
      <c r="D52" s="176">
        <v>0.9265294577301586</v>
      </c>
      <c r="E52" s="159">
        <v>0.92571380591647301</v>
      </c>
      <c r="F52" s="176">
        <v>0.92320409693225303</v>
      </c>
      <c r="G52" s="159">
        <v>0.91443024316012933</v>
      </c>
      <c r="H52" s="85"/>
      <c r="I52" s="101"/>
      <c r="J52" s="101"/>
      <c r="K52" s="101"/>
      <c r="L52" s="101"/>
    </row>
    <row r="53" spans="1:12">
      <c r="A53" s="28" t="s">
        <v>47</v>
      </c>
      <c r="B53" s="29" t="s">
        <v>21</v>
      </c>
      <c r="C53" s="166">
        <v>4.6170473781195467</v>
      </c>
      <c r="D53" s="174">
        <v>22.551923449630383</v>
      </c>
      <c r="E53" s="166">
        <v>7.5681696487297305</v>
      </c>
      <c r="F53" s="174">
        <v>26.991038917378521</v>
      </c>
      <c r="G53" s="166">
        <v>18.94579143389198</v>
      </c>
      <c r="I53" s="101"/>
      <c r="J53" s="101"/>
      <c r="K53" s="101"/>
      <c r="L53" s="101"/>
    </row>
    <row r="54" spans="1:12">
      <c r="A54" s="28" t="s">
        <v>24</v>
      </c>
      <c r="B54" s="29" t="s">
        <v>40</v>
      </c>
      <c r="C54" s="166">
        <v>948.40321041027755</v>
      </c>
      <c r="D54" s="174">
        <v>989.08119368726523</v>
      </c>
      <c r="E54" s="166">
        <v>1048.484497698297</v>
      </c>
      <c r="F54" s="174">
        <v>1063.6757389426505</v>
      </c>
      <c r="G54" s="166">
        <v>1111.5023855151928</v>
      </c>
      <c r="I54" s="101"/>
      <c r="J54" s="101"/>
      <c r="K54" s="101"/>
      <c r="L54" s="101"/>
    </row>
    <row r="55" spans="1:12">
      <c r="A55" s="119" t="s">
        <v>24</v>
      </c>
      <c r="B55" s="29" t="s">
        <v>143</v>
      </c>
      <c r="C55" s="162">
        <v>14.662627901934258</v>
      </c>
      <c r="D55" s="177">
        <v>15.368943924077307</v>
      </c>
      <c r="E55" s="162">
        <v>16.270288338781278</v>
      </c>
      <c r="F55" s="177">
        <v>15.85544497386657</v>
      </c>
      <c r="G55" s="162">
        <v>16.43423931269383</v>
      </c>
      <c r="I55" s="101"/>
      <c r="J55" s="101"/>
      <c r="K55" s="101"/>
      <c r="L55" s="101"/>
    </row>
    <row r="56" spans="1:12">
      <c r="A56" s="96" t="s">
        <v>184</v>
      </c>
      <c r="B56" s="29" t="s">
        <v>23</v>
      </c>
      <c r="C56" s="159">
        <v>0.90200694426572248</v>
      </c>
      <c r="D56" s="176">
        <v>0.90400608065440136</v>
      </c>
      <c r="E56" s="159">
        <v>0.8912329101233506</v>
      </c>
      <c r="F56" s="176">
        <v>0.89408103104799075</v>
      </c>
      <c r="G56" s="159">
        <v>0.87935322780981273</v>
      </c>
      <c r="I56" s="101"/>
      <c r="J56" s="101"/>
      <c r="K56" s="101"/>
      <c r="L56" s="101"/>
    </row>
    <row r="57" spans="1:12">
      <c r="A57" s="32"/>
      <c r="B57" s="29"/>
      <c r="C57" s="158"/>
      <c r="D57" s="178"/>
      <c r="E57" s="158"/>
      <c r="F57" s="178"/>
      <c r="G57" s="158"/>
      <c r="I57" s="101"/>
      <c r="J57" s="101"/>
      <c r="K57" s="101"/>
      <c r="L57" s="101"/>
    </row>
    <row r="58" spans="1:12">
      <c r="A58" s="120" t="s">
        <v>90</v>
      </c>
      <c r="B58" s="71"/>
      <c r="C58" s="168"/>
      <c r="D58" s="263"/>
      <c r="E58" s="168"/>
      <c r="F58" s="263"/>
      <c r="G58" s="168"/>
      <c r="I58" s="101"/>
      <c r="J58" s="101"/>
      <c r="K58" s="101"/>
      <c r="L58" s="101"/>
    </row>
    <row r="59" spans="1:12">
      <c r="A59" s="92" t="s">
        <v>91</v>
      </c>
      <c r="B59" s="121" t="s">
        <v>21</v>
      </c>
      <c r="C59" s="166">
        <v>13937.387777225882</v>
      </c>
      <c r="D59" s="174">
        <v>13521.085777225882</v>
      </c>
      <c r="E59" s="166">
        <v>13314.376777225882</v>
      </c>
      <c r="F59" s="174">
        <v>12815.348777225881</v>
      </c>
      <c r="G59" s="166">
        <v>12587.686777225881</v>
      </c>
      <c r="I59" s="101"/>
      <c r="J59" s="101"/>
      <c r="K59" s="101"/>
      <c r="L59" s="101"/>
    </row>
    <row r="60" spans="1:12">
      <c r="A60" s="92" t="s">
        <v>92</v>
      </c>
      <c r="B60" s="121" t="s">
        <v>21</v>
      </c>
      <c r="C60" s="166">
        <v>416.30200000000002</v>
      </c>
      <c r="D60" s="174">
        <v>206.709</v>
      </c>
      <c r="E60" s="166">
        <v>499.02800000000002</v>
      </c>
      <c r="F60" s="174">
        <v>227.66200000000001</v>
      </c>
      <c r="G60" s="166">
        <v>182.85599999999999</v>
      </c>
      <c r="I60" s="101"/>
      <c r="J60" s="101"/>
      <c r="K60" s="101"/>
      <c r="L60" s="101"/>
    </row>
    <row r="61" spans="1:12">
      <c r="A61" s="92" t="s">
        <v>93</v>
      </c>
      <c r="B61" s="122" t="s">
        <v>40</v>
      </c>
      <c r="C61" s="166">
        <v>233.4872095396685</v>
      </c>
      <c r="D61" s="174">
        <v>232.62872083821705</v>
      </c>
      <c r="E61" s="166">
        <v>228.26817604298958</v>
      </c>
      <c r="F61" s="174">
        <v>227.53435393087886</v>
      </c>
      <c r="G61" s="166">
        <v>232.21084060015164</v>
      </c>
      <c r="I61" s="101"/>
      <c r="J61" s="101"/>
      <c r="K61" s="101"/>
      <c r="L61" s="101"/>
    </row>
    <row r="62" spans="1:12">
      <c r="A62" s="92" t="s">
        <v>93</v>
      </c>
      <c r="B62" s="122" t="s">
        <v>143</v>
      </c>
      <c r="C62" s="162">
        <v>3.6097896293076634</v>
      </c>
      <c r="D62" s="177">
        <v>3.6147262616165388</v>
      </c>
      <c r="E62" s="162">
        <v>3.5422450698511243</v>
      </c>
      <c r="F62" s="177">
        <v>3.3916900577252354</v>
      </c>
      <c r="G62" s="162">
        <v>3.4333786190263917</v>
      </c>
      <c r="I62" s="101"/>
      <c r="J62" s="101"/>
      <c r="K62" s="101"/>
      <c r="L62" s="101"/>
    </row>
    <row r="63" spans="1:12">
      <c r="A63" s="92" t="s">
        <v>48</v>
      </c>
      <c r="B63" s="122" t="s">
        <v>23</v>
      </c>
      <c r="C63" s="159">
        <v>1.227298615898898E-2</v>
      </c>
      <c r="D63" s="176">
        <v>1.3607365229270613E-2</v>
      </c>
      <c r="E63" s="159">
        <v>9.1814275940929266E-3</v>
      </c>
      <c r="F63" s="176">
        <v>1.1542079575245029E-2</v>
      </c>
      <c r="G63" s="159">
        <v>1.3436788038536722E-2</v>
      </c>
      <c r="I63" s="101"/>
      <c r="J63" s="101"/>
      <c r="K63" s="101"/>
      <c r="L63" s="101"/>
    </row>
    <row r="64" spans="1:12">
      <c r="A64" s="92"/>
      <c r="B64" s="122"/>
      <c r="C64" s="159"/>
      <c r="D64" s="176"/>
      <c r="E64" s="159"/>
      <c r="F64" s="176"/>
      <c r="G64" s="159"/>
      <c r="I64" s="101"/>
      <c r="J64" s="101"/>
      <c r="K64" s="101"/>
      <c r="L64" s="101"/>
    </row>
    <row r="65" spans="1:12">
      <c r="A65" s="12" t="s">
        <v>185</v>
      </c>
      <c r="B65" s="122"/>
      <c r="C65" s="159"/>
      <c r="D65" s="176"/>
      <c r="E65" s="159"/>
      <c r="F65" s="176"/>
      <c r="G65" s="159"/>
      <c r="I65" s="101"/>
      <c r="J65" s="101"/>
      <c r="K65" s="101"/>
      <c r="L65" s="101"/>
    </row>
    <row r="66" spans="1:12">
      <c r="A66" s="123" t="s">
        <v>226</v>
      </c>
      <c r="B66" s="124" t="s">
        <v>21</v>
      </c>
      <c r="C66" s="370">
        <v>1749.0570291722502</v>
      </c>
      <c r="D66" s="371">
        <v>1743.3450765503696</v>
      </c>
      <c r="E66" s="370">
        <v>1742.5889999999999</v>
      </c>
      <c r="F66" s="371">
        <v>1736.4171696487297</v>
      </c>
      <c r="G66" s="370">
        <v>1727.7522085661078</v>
      </c>
      <c r="I66" s="101"/>
      <c r="J66" s="101"/>
      <c r="K66" s="101"/>
      <c r="L66" s="101"/>
    </row>
    <row r="67" spans="1:12" ht="12.75" customHeight="1">
      <c r="A67" s="457" t="s">
        <v>341</v>
      </c>
      <c r="B67" s="309"/>
      <c r="C67" s="309"/>
      <c r="D67" s="309"/>
      <c r="E67" s="309"/>
      <c r="F67" s="309"/>
      <c r="G67" s="309"/>
    </row>
    <row r="68" spans="1:12">
      <c r="A68" s="22" t="s">
        <v>27</v>
      </c>
    </row>
    <row r="70" spans="1:12">
      <c r="A70" s="220" t="s">
        <v>19</v>
      </c>
      <c r="B70" s="185" t="s">
        <v>20</v>
      </c>
      <c r="C70" s="226">
        <f>C5</f>
        <v>43100</v>
      </c>
      <c r="D70" s="226">
        <f>D5</f>
        <v>43008</v>
      </c>
      <c r="E70" s="226">
        <f>E5</f>
        <v>42916</v>
      </c>
      <c r="F70" s="226">
        <f>F5</f>
        <v>42825</v>
      </c>
      <c r="G70" s="226">
        <f>G5</f>
        <v>42735</v>
      </c>
    </row>
    <row r="71" spans="1:12">
      <c r="A71" s="65" t="s">
        <v>28</v>
      </c>
      <c r="B71" s="71" t="s">
        <v>26</v>
      </c>
      <c r="C71" s="207">
        <v>494545.90622746001</v>
      </c>
      <c r="D71" s="295">
        <v>437142.17839873</v>
      </c>
      <c r="E71" s="207">
        <v>421911.62540765997</v>
      </c>
      <c r="F71" s="295">
        <v>381236.12602492003</v>
      </c>
      <c r="G71" s="207">
        <v>330216.61634343001</v>
      </c>
      <c r="I71" s="101"/>
      <c r="J71" s="101"/>
      <c r="K71" s="101"/>
      <c r="L71" s="101"/>
    </row>
    <row r="72" spans="1:12">
      <c r="A72" s="68" t="s">
        <v>228</v>
      </c>
      <c r="B72" s="71" t="s">
        <v>26</v>
      </c>
      <c r="C72" s="208">
        <v>3071.4390391257575</v>
      </c>
      <c r="D72" s="296">
        <v>3500.2403625615334</v>
      </c>
      <c r="E72" s="208">
        <v>3473.9555443034387</v>
      </c>
      <c r="F72" s="296">
        <v>2411.3184320932974</v>
      </c>
      <c r="G72" s="208">
        <v>2425.7665658791875</v>
      </c>
      <c r="I72" s="101"/>
      <c r="J72" s="101"/>
      <c r="K72" s="101"/>
      <c r="L72" s="101"/>
    </row>
    <row r="73" spans="1:12">
      <c r="A73" s="68" t="s">
        <v>185</v>
      </c>
      <c r="B73" s="71" t="s">
        <v>26</v>
      </c>
      <c r="C73" s="208">
        <v>2868.8089863620125</v>
      </c>
      <c r="D73" s="296">
        <v>3151.4596849026002</v>
      </c>
      <c r="E73" s="208">
        <v>3172.5776575557948</v>
      </c>
      <c r="F73" s="296">
        <v>2897.0617290048049</v>
      </c>
      <c r="G73" s="208">
        <v>2841.723139436258</v>
      </c>
      <c r="I73" s="101"/>
      <c r="J73" s="101"/>
      <c r="K73" s="101"/>
      <c r="L73" s="101"/>
    </row>
    <row r="74" spans="1:12">
      <c r="A74" s="65" t="s">
        <v>29</v>
      </c>
      <c r="B74" s="71" t="s">
        <v>26</v>
      </c>
      <c r="C74" s="208">
        <v>59515.990707651494</v>
      </c>
      <c r="D74" s="296">
        <v>56709.050388530857</v>
      </c>
      <c r="E74" s="208">
        <v>51125.270739044339</v>
      </c>
      <c r="F74" s="296">
        <v>43235.039815972123</v>
      </c>
      <c r="G74" s="208">
        <v>34754.757150193647</v>
      </c>
      <c r="I74" s="101"/>
      <c r="J74" s="101"/>
      <c r="K74" s="101"/>
      <c r="L74" s="101"/>
    </row>
    <row r="75" spans="1:12">
      <c r="A75" s="65" t="s">
        <v>30</v>
      </c>
      <c r="B75" s="71" t="s">
        <v>26</v>
      </c>
      <c r="C75" s="208">
        <v>5475.7673197872291</v>
      </c>
      <c r="D75" s="296">
        <v>5102.6292696083337</v>
      </c>
      <c r="E75" s="208">
        <v>5168.1792964305268</v>
      </c>
      <c r="F75" s="296">
        <v>4444.7479819590289</v>
      </c>
      <c r="G75" s="208">
        <v>4909.7708961796034</v>
      </c>
      <c r="I75" s="101"/>
      <c r="J75" s="101"/>
      <c r="K75" s="101"/>
      <c r="L75" s="101"/>
    </row>
    <row r="76" spans="1:12">
      <c r="A76" s="69" t="s">
        <v>50</v>
      </c>
      <c r="B76" s="26" t="s">
        <v>26</v>
      </c>
      <c r="C76" s="209">
        <v>565477.91228038643</v>
      </c>
      <c r="D76" s="297">
        <v>505605.55810433341</v>
      </c>
      <c r="E76" s="209">
        <v>484851.60864499415</v>
      </c>
      <c r="F76" s="297">
        <v>434224.29398394923</v>
      </c>
      <c r="G76" s="209">
        <v>375148.63409511873</v>
      </c>
      <c r="I76" s="101"/>
      <c r="J76" s="101"/>
      <c r="K76" s="101"/>
      <c r="L76" s="101"/>
    </row>
    <row r="77" spans="1:12">
      <c r="A77" s="65" t="s">
        <v>52</v>
      </c>
      <c r="B77" s="71" t="s">
        <v>26</v>
      </c>
      <c r="C77" s="208">
        <v>-55562.320634942815</v>
      </c>
      <c r="D77" s="296">
        <v>-56880.560602710844</v>
      </c>
      <c r="E77" s="208">
        <v>-51262.466810577673</v>
      </c>
      <c r="F77" s="296">
        <v>-43271.386055625451</v>
      </c>
      <c r="G77" s="208">
        <v>-34802.827467836985</v>
      </c>
      <c r="I77" s="101"/>
      <c r="J77" s="101"/>
      <c r="K77" s="101"/>
      <c r="L77" s="101"/>
    </row>
    <row r="78" spans="1:12">
      <c r="A78" s="70" t="s">
        <v>51</v>
      </c>
      <c r="B78" s="72" t="s">
        <v>26</v>
      </c>
      <c r="C78" s="206">
        <v>509915.59164544364</v>
      </c>
      <c r="D78" s="298">
        <v>448724.99750162254</v>
      </c>
      <c r="E78" s="206">
        <v>433589.14183441648</v>
      </c>
      <c r="F78" s="298">
        <v>390952.90792832378</v>
      </c>
      <c r="G78" s="206">
        <v>340345.80662728177</v>
      </c>
      <c r="I78" s="101"/>
      <c r="J78" s="101"/>
      <c r="K78" s="101"/>
      <c r="L78" s="101"/>
    </row>
    <row r="79" spans="1:12">
      <c r="A79" s="40"/>
      <c r="B79" s="45"/>
      <c r="C79" s="45"/>
      <c r="D79" s="45"/>
      <c r="E79" s="45"/>
      <c r="F79" s="45"/>
      <c r="G79" s="45"/>
    </row>
    <row r="80" spans="1:12">
      <c r="A80" s="40"/>
      <c r="B80" s="45"/>
      <c r="C80" s="45"/>
      <c r="D80" s="45"/>
      <c r="E80" s="45"/>
      <c r="F80" s="45"/>
      <c r="G80" s="45"/>
    </row>
    <row r="81" spans="1:12">
      <c r="A81" s="220" t="s">
        <v>19</v>
      </c>
      <c r="B81" s="185" t="s">
        <v>20</v>
      </c>
      <c r="C81" s="226">
        <f>C70</f>
        <v>43100</v>
      </c>
      <c r="D81" s="226">
        <f>D70</f>
        <v>43008</v>
      </c>
      <c r="E81" s="226">
        <f>E70</f>
        <v>42916</v>
      </c>
      <c r="F81" s="226">
        <f>F70</f>
        <v>42825</v>
      </c>
      <c r="G81" s="226">
        <f>G70</f>
        <v>42735</v>
      </c>
    </row>
    <row r="82" spans="1:12">
      <c r="A82" s="86" t="s">
        <v>28</v>
      </c>
      <c r="B82" s="210"/>
      <c r="C82" s="214"/>
      <c r="D82" s="299"/>
      <c r="E82" s="214"/>
      <c r="F82" s="299"/>
      <c r="G82" s="214"/>
    </row>
    <row r="83" spans="1:12">
      <c r="A83" s="87" t="s">
        <v>31</v>
      </c>
      <c r="B83" s="211" t="s">
        <v>49</v>
      </c>
      <c r="C83" s="158">
        <v>7897</v>
      </c>
      <c r="D83" s="178">
        <v>7896</v>
      </c>
      <c r="E83" s="158">
        <v>7896</v>
      </c>
      <c r="F83" s="178">
        <v>7893</v>
      </c>
      <c r="G83" s="158">
        <v>7892</v>
      </c>
      <c r="I83" s="101"/>
      <c r="J83" s="101"/>
      <c r="K83" s="101"/>
      <c r="L83" s="101"/>
    </row>
    <row r="84" spans="1:12">
      <c r="A84" s="87" t="s">
        <v>53</v>
      </c>
      <c r="B84" s="211" t="s">
        <v>49</v>
      </c>
      <c r="C84" s="158">
        <v>786032</v>
      </c>
      <c r="D84" s="178">
        <v>786032</v>
      </c>
      <c r="E84" s="158">
        <v>785823</v>
      </c>
      <c r="F84" s="178">
        <v>785494</v>
      </c>
      <c r="G84" s="158">
        <v>784769</v>
      </c>
      <c r="I84" s="101"/>
      <c r="J84" s="101"/>
      <c r="K84" s="101"/>
      <c r="L84" s="101"/>
    </row>
    <row r="85" spans="1:12">
      <c r="A85" s="87" t="s">
        <v>32</v>
      </c>
      <c r="B85" s="211" t="s">
        <v>23</v>
      </c>
      <c r="C85" s="165">
        <v>0.95279200396497599</v>
      </c>
      <c r="D85" s="262">
        <v>0.952903806377003</v>
      </c>
      <c r="E85" s="165">
        <v>0.95309999999999995</v>
      </c>
      <c r="F85" s="262">
        <v>0.95299999999999996</v>
      </c>
      <c r="G85" s="165">
        <v>0.95274244176441403</v>
      </c>
      <c r="I85" s="101"/>
      <c r="J85" s="101"/>
      <c r="K85" s="101"/>
      <c r="L85" s="101"/>
    </row>
    <row r="86" spans="1:12">
      <c r="A86" s="87" t="s">
        <v>33</v>
      </c>
      <c r="B86" s="212" t="s">
        <v>62</v>
      </c>
      <c r="C86" s="158">
        <v>233719.95003231542</v>
      </c>
      <c r="D86" s="178">
        <v>232150.08243227654</v>
      </c>
      <c r="E86" s="158">
        <v>230914.44206864017</v>
      </c>
      <c r="F86" s="178">
        <v>229855.5697000697</v>
      </c>
      <c r="G86" s="158">
        <v>223607.26810006314</v>
      </c>
      <c r="I86" s="101"/>
      <c r="J86" s="101"/>
      <c r="K86" s="101"/>
      <c r="L86" s="101"/>
    </row>
    <row r="87" spans="1:12">
      <c r="A87" s="87" t="s">
        <v>171</v>
      </c>
      <c r="B87" s="211" t="s">
        <v>49</v>
      </c>
      <c r="C87" s="158">
        <v>163808</v>
      </c>
      <c r="D87" s="178">
        <v>162954</v>
      </c>
      <c r="E87" s="158">
        <v>162380</v>
      </c>
      <c r="F87" s="178">
        <v>162046</v>
      </c>
      <c r="G87" s="158">
        <v>160199</v>
      </c>
      <c r="I87" s="101"/>
      <c r="J87" s="101"/>
      <c r="K87" s="101"/>
      <c r="L87" s="101"/>
    </row>
    <row r="88" spans="1:12">
      <c r="A88" s="147" t="s">
        <v>172</v>
      </c>
      <c r="B88" s="213" t="s">
        <v>49</v>
      </c>
      <c r="C88" s="173">
        <v>130334</v>
      </c>
      <c r="D88" s="255">
        <v>123181</v>
      </c>
      <c r="E88" s="173">
        <v>120132</v>
      </c>
      <c r="F88" s="255">
        <v>116717</v>
      </c>
      <c r="G88" s="173">
        <v>113367</v>
      </c>
      <c r="I88" s="101"/>
      <c r="J88" s="101"/>
      <c r="K88" s="101"/>
      <c r="L88" s="101"/>
    </row>
    <row r="89" spans="1:12">
      <c r="A89" s="87" t="s">
        <v>173</v>
      </c>
      <c r="B89" s="211" t="s">
        <v>49</v>
      </c>
      <c r="C89" s="158">
        <v>259002</v>
      </c>
      <c r="D89" s="178">
        <v>226132</v>
      </c>
      <c r="E89" s="158">
        <v>203506</v>
      </c>
      <c r="F89" s="178">
        <v>190860</v>
      </c>
      <c r="G89" s="158">
        <v>170844</v>
      </c>
      <c r="I89" s="101"/>
      <c r="J89" s="101"/>
      <c r="K89" s="101"/>
      <c r="L89" s="101"/>
    </row>
    <row r="90" spans="1:12" ht="2.1" customHeight="1">
      <c r="A90" s="88"/>
      <c r="B90" s="211"/>
      <c r="C90" s="215">
        <v>0</v>
      </c>
      <c r="D90" s="300">
        <v>0</v>
      </c>
      <c r="E90" s="215">
        <v>0</v>
      </c>
      <c r="F90" s="300">
        <v>0</v>
      </c>
      <c r="G90" s="215">
        <v>0</v>
      </c>
    </row>
    <row r="91" spans="1:12">
      <c r="A91" s="87" t="s">
        <v>229</v>
      </c>
      <c r="B91" s="211" t="s">
        <v>49</v>
      </c>
      <c r="C91" s="158">
        <v>89</v>
      </c>
      <c r="D91" s="178">
        <v>88</v>
      </c>
      <c r="E91" s="158">
        <v>88</v>
      </c>
      <c r="F91" s="178">
        <v>87</v>
      </c>
      <c r="G91" s="158">
        <v>87</v>
      </c>
      <c r="I91" s="101"/>
      <c r="J91" s="101"/>
      <c r="K91" s="101"/>
      <c r="L91" s="101"/>
    </row>
    <row r="92" spans="1:12" ht="2.1" customHeight="1">
      <c r="A92" s="88"/>
      <c r="B92" s="211"/>
      <c r="C92" s="215">
        <v>0</v>
      </c>
      <c r="D92" s="300">
        <v>0</v>
      </c>
      <c r="E92" s="215">
        <v>0</v>
      </c>
      <c r="F92" s="300">
        <v>0</v>
      </c>
      <c r="G92" s="215">
        <v>0</v>
      </c>
    </row>
    <row r="93" spans="1:12">
      <c r="A93" s="87" t="s">
        <v>174</v>
      </c>
      <c r="B93" s="212" t="s">
        <v>49</v>
      </c>
      <c r="C93" s="208">
        <v>7</v>
      </c>
      <c r="D93" s="296">
        <v>7</v>
      </c>
      <c r="E93" s="208">
        <v>7</v>
      </c>
      <c r="F93" s="296">
        <v>7</v>
      </c>
      <c r="G93" s="208">
        <v>7</v>
      </c>
      <c r="I93" s="101"/>
      <c r="J93" s="101"/>
      <c r="K93" s="101"/>
      <c r="L93" s="101"/>
    </row>
    <row r="94" spans="1:12" ht="2.1" customHeight="1">
      <c r="A94" s="88"/>
      <c r="B94" s="211"/>
      <c r="C94" s="215"/>
      <c r="D94" s="300"/>
      <c r="E94" s="215"/>
      <c r="F94" s="300"/>
      <c r="G94" s="215"/>
    </row>
    <row r="95" spans="1:12">
      <c r="A95" s="69" t="s">
        <v>90</v>
      </c>
      <c r="B95" s="71"/>
      <c r="C95" s="158"/>
      <c r="D95" s="178"/>
      <c r="E95" s="158"/>
      <c r="F95" s="178"/>
      <c r="G95" s="158"/>
      <c r="I95" s="101"/>
      <c r="J95" s="101"/>
      <c r="K95" s="101"/>
      <c r="L95" s="101"/>
    </row>
    <row r="96" spans="1:12">
      <c r="A96" s="65" t="s">
        <v>94</v>
      </c>
      <c r="B96" s="71" t="s">
        <v>49</v>
      </c>
      <c r="C96" s="158">
        <v>639</v>
      </c>
      <c r="D96" s="178">
        <v>639</v>
      </c>
      <c r="E96" s="158">
        <v>639</v>
      </c>
      <c r="F96" s="178">
        <v>639</v>
      </c>
      <c r="G96" s="158">
        <v>639</v>
      </c>
      <c r="I96" s="101"/>
      <c r="J96" s="101"/>
      <c r="K96" s="101"/>
      <c r="L96" s="101"/>
    </row>
    <row r="97" spans="1:12">
      <c r="A97" s="125" t="s">
        <v>96</v>
      </c>
      <c r="B97" s="126" t="s">
        <v>23</v>
      </c>
      <c r="C97" s="216">
        <v>0.99843749999999998</v>
      </c>
      <c r="D97" s="301">
        <v>0.99843749999999998</v>
      </c>
      <c r="E97" s="216">
        <v>0.99843749999999998</v>
      </c>
      <c r="F97" s="301">
        <v>0.99843749999999998</v>
      </c>
      <c r="G97" s="216">
        <v>0.99843749999999998</v>
      </c>
      <c r="I97" s="101"/>
      <c r="J97" s="101"/>
      <c r="K97" s="101"/>
      <c r="L97" s="101"/>
    </row>
    <row r="98" spans="1:12">
      <c r="A98" s="67"/>
    </row>
    <row r="99" spans="1:12">
      <c r="A99" s="24" t="s">
        <v>72</v>
      </c>
    </row>
    <row r="100" spans="1:12">
      <c r="A100" s="220" t="s">
        <v>19</v>
      </c>
      <c r="B100" s="185" t="s">
        <v>20</v>
      </c>
      <c r="C100" s="226">
        <f>C81</f>
        <v>43100</v>
      </c>
      <c r="D100" s="226">
        <f>D81</f>
        <v>43008</v>
      </c>
      <c r="E100" s="226">
        <f>E81</f>
        <v>42916</v>
      </c>
      <c r="F100" s="226">
        <f>F81</f>
        <v>42825</v>
      </c>
      <c r="G100" s="226">
        <f>G81</f>
        <v>42735</v>
      </c>
    </row>
    <row r="101" spans="1:12">
      <c r="A101" s="67" t="s">
        <v>134</v>
      </c>
      <c r="B101" s="29" t="s">
        <v>22</v>
      </c>
      <c r="C101" s="217">
        <v>39363</v>
      </c>
      <c r="D101" s="257">
        <v>39264</v>
      </c>
      <c r="E101" s="217">
        <v>39211</v>
      </c>
      <c r="F101" s="257">
        <v>39099</v>
      </c>
      <c r="G101" s="217">
        <v>38997</v>
      </c>
      <c r="I101" s="101"/>
      <c r="J101" s="101"/>
      <c r="K101" s="101"/>
      <c r="L101" s="101"/>
    </row>
    <row r="102" spans="1:12">
      <c r="A102" s="67" t="s">
        <v>135</v>
      </c>
      <c r="B102" s="29" t="s">
        <v>22</v>
      </c>
      <c r="C102" s="218">
        <v>92211</v>
      </c>
      <c r="D102" s="258">
        <v>94538</v>
      </c>
      <c r="E102" s="218">
        <v>93297</v>
      </c>
      <c r="F102" s="258">
        <v>89263</v>
      </c>
      <c r="G102" s="218">
        <v>86112</v>
      </c>
      <c r="I102" s="101"/>
      <c r="J102" s="101"/>
      <c r="K102" s="101"/>
      <c r="L102" s="101"/>
    </row>
    <row r="103" spans="1:12">
      <c r="A103" s="24" t="s">
        <v>37</v>
      </c>
      <c r="B103" s="29"/>
      <c r="C103" s="218"/>
      <c r="D103" s="258"/>
      <c r="E103" s="218"/>
      <c r="F103" s="258"/>
      <c r="G103" s="218"/>
    </row>
    <row r="104" spans="1:12">
      <c r="A104" s="222" t="s">
        <v>121</v>
      </c>
      <c r="B104" s="29" t="s">
        <v>25</v>
      </c>
      <c r="C104" s="218">
        <v>36941</v>
      </c>
      <c r="D104" s="258">
        <v>36393.627292783567</v>
      </c>
      <c r="E104" s="218">
        <v>37291.629120508318</v>
      </c>
      <c r="F104" s="258">
        <v>37512</v>
      </c>
      <c r="G104" s="218">
        <v>37427.780743236181</v>
      </c>
      <c r="I104" s="101"/>
      <c r="J104" s="101"/>
      <c r="K104" s="101"/>
      <c r="L104" s="101"/>
    </row>
    <row r="105" spans="1:12">
      <c r="A105" s="221" t="s">
        <v>122</v>
      </c>
      <c r="B105" s="25" t="s">
        <v>38</v>
      </c>
      <c r="C105" s="219">
        <v>2.38</v>
      </c>
      <c r="D105" s="259">
        <v>2.3935648295635552</v>
      </c>
      <c r="E105" s="219">
        <v>2.3312476056697742</v>
      </c>
      <c r="F105" s="259">
        <v>2.2457773623080763</v>
      </c>
      <c r="G105" s="219">
        <v>2.1739582931812049</v>
      </c>
      <c r="I105" s="101"/>
      <c r="J105" s="101"/>
      <c r="K105" s="101"/>
      <c r="L105" s="101"/>
    </row>
    <row r="107" spans="1:12">
      <c r="A107" s="24" t="s">
        <v>39</v>
      </c>
    </row>
    <row r="108" spans="1:12">
      <c r="A108" s="220" t="s">
        <v>19</v>
      </c>
      <c r="B108" s="185" t="s">
        <v>20</v>
      </c>
      <c r="C108" s="226">
        <f>C100</f>
        <v>43100</v>
      </c>
      <c r="D108" s="226">
        <f>D100</f>
        <v>43008</v>
      </c>
      <c r="E108" s="226">
        <f>E100</f>
        <v>42916</v>
      </c>
      <c r="F108" s="226">
        <f>F100</f>
        <v>42825</v>
      </c>
      <c r="G108" s="226">
        <f>G100</f>
        <v>42735</v>
      </c>
      <c r="I108" s="101"/>
      <c r="J108" s="101"/>
      <c r="K108" s="101"/>
      <c r="L108" s="101"/>
    </row>
    <row r="109" spans="1:12">
      <c r="A109" s="67" t="s">
        <v>134</v>
      </c>
      <c r="B109" s="29" t="s">
        <v>22</v>
      </c>
      <c r="C109" s="217">
        <v>122962</v>
      </c>
      <c r="D109" s="257">
        <v>123073</v>
      </c>
      <c r="E109" s="217">
        <v>122920</v>
      </c>
      <c r="F109" s="257">
        <v>122730</v>
      </c>
      <c r="G109" s="217">
        <v>122044</v>
      </c>
      <c r="I109" s="101"/>
      <c r="J109" s="101"/>
      <c r="K109" s="101"/>
      <c r="L109" s="101"/>
    </row>
    <row r="110" spans="1:12">
      <c r="A110" s="67" t="s">
        <v>135</v>
      </c>
      <c r="B110" s="29" t="s">
        <v>22</v>
      </c>
      <c r="C110" s="218">
        <v>288727</v>
      </c>
      <c r="D110" s="258">
        <v>298929</v>
      </c>
      <c r="E110" s="218">
        <v>297867</v>
      </c>
      <c r="F110" s="258">
        <v>288913</v>
      </c>
      <c r="G110" s="218">
        <v>282909</v>
      </c>
    </row>
    <row r="111" spans="1:12">
      <c r="A111" s="221" t="s">
        <v>122</v>
      </c>
      <c r="B111" s="25" t="s">
        <v>38</v>
      </c>
      <c r="C111" s="219">
        <v>2.39</v>
      </c>
      <c r="D111" s="259">
        <v>2.4260690344847213</v>
      </c>
      <c r="E111" s="219">
        <v>2.3886830856910239</v>
      </c>
      <c r="F111" s="259">
        <v>2.3361223005711391</v>
      </c>
      <c r="G111" s="219">
        <v>2.2944439422452687</v>
      </c>
    </row>
    <row r="112" spans="1:12">
      <c r="A112" s="223"/>
    </row>
    <row r="113" spans="1:12">
      <c r="A113" s="24" t="s">
        <v>70</v>
      </c>
    </row>
    <row r="114" spans="1:12">
      <c r="A114" s="220" t="s">
        <v>19</v>
      </c>
      <c r="B114" s="185" t="s">
        <v>20</v>
      </c>
      <c r="C114" s="226">
        <f>C108</f>
        <v>43100</v>
      </c>
      <c r="D114" s="226">
        <f>D108</f>
        <v>43008</v>
      </c>
      <c r="E114" s="226">
        <f>E108</f>
        <v>42916</v>
      </c>
      <c r="F114" s="226">
        <f>F108</f>
        <v>42825</v>
      </c>
      <c r="G114" s="226">
        <f>G108</f>
        <v>42735</v>
      </c>
    </row>
    <row r="115" spans="1:12">
      <c r="A115" s="67" t="s">
        <v>134</v>
      </c>
      <c r="B115" s="29" t="s">
        <v>22</v>
      </c>
      <c r="C115" s="217">
        <v>91007</v>
      </c>
      <c r="D115" s="257">
        <v>90954.66</v>
      </c>
      <c r="E115" s="217">
        <v>90836.9</v>
      </c>
      <c r="F115" s="257">
        <v>90645.6</v>
      </c>
      <c r="G115" s="217">
        <v>90255.48</v>
      </c>
      <c r="I115" s="101"/>
      <c r="J115" s="101"/>
      <c r="K115" s="101"/>
      <c r="L115" s="101"/>
    </row>
    <row r="116" spans="1:12">
      <c r="A116" s="67" t="s">
        <v>135</v>
      </c>
      <c r="B116" s="29" t="s">
        <v>22</v>
      </c>
      <c r="C116" s="218">
        <v>213476</v>
      </c>
      <c r="D116" s="258">
        <v>220088.18</v>
      </c>
      <c r="E116" s="218">
        <v>218401.14</v>
      </c>
      <c r="F116" s="258">
        <v>210606.46</v>
      </c>
      <c r="G116" s="218">
        <v>204933.78</v>
      </c>
      <c r="I116" s="101"/>
      <c r="J116" s="101"/>
      <c r="K116" s="101"/>
      <c r="L116" s="101"/>
    </row>
    <row r="117" spans="1:12">
      <c r="A117" s="221" t="s">
        <v>122</v>
      </c>
      <c r="B117" s="25" t="s">
        <v>38</v>
      </c>
      <c r="C117" s="219">
        <v>2.38</v>
      </c>
      <c r="D117" s="259">
        <v>2.4120377974703628</v>
      </c>
      <c r="E117" s="219">
        <v>2.3638996490029367</v>
      </c>
      <c r="F117" s="259">
        <v>2.2971213085435571</v>
      </c>
      <c r="G117" s="219">
        <v>2.242361288843389</v>
      </c>
      <c r="I117" s="101"/>
      <c r="J117" s="101"/>
      <c r="K117" s="101"/>
      <c r="L117" s="101"/>
    </row>
    <row r="118" spans="1:12">
      <c r="A118" s="225"/>
      <c r="B118" s="225"/>
      <c r="C118" s="225"/>
      <c r="D118" s="225"/>
      <c r="E118" s="225"/>
      <c r="F118" s="225"/>
      <c r="G118" s="225"/>
    </row>
    <row r="120" spans="1:12">
      <c r="A120" s="225"/>
      <c r="B120" s="225"/>
      <c r="C120" s="225"/>
      <c r="D120" s="225"/>
      <c r="E120" s="225"/>
      <c r="F120" s="225"/>
      <c r="G120" s="225"/>
    </row>
    <row r="121" spans="1:12">
      <c r="A121" s="22" t="s">
        <v>354</v>
      </c>
    </row>
    <row r="122" spans="1:12">
      <c r="F122" s="127"/>
    </row>
    <row r="123" spans="1:12">
      <c r="A123" s="183" t="s">
        <v>19</v>
      </c>
      <c r="B123" s="184" t="s">
        <v>20</v>
      </c>
      <c r="C123" s="226">
        <f>C114</f>
        <v>43100</v>
      </c>
      <c r="D123" s="226">
        <f>D114</f>
        <v>43008</v>
      </c>
      <c r="E123" s="226">
        <f>E114</f>
        <v>42916</v>
      </c>
      <c r="F123" s="226">
        <f>F114</f>
        <v>42825</v>
      </c>
      <c r="G123" s="226">
        <f>G114</f>
        <v>42735</v>
      </c>
    </row>
    <row r="124" spans="1:12">
      <c r="A124" s="69" t="s">
        <v>98</v>
      </c>
      <c r="B124" s="26" t="s">
        <v>21</v>
      </c>
      <c r="C124" s="181">
        <v>84129.551000000007</v>
      </c>
      <c r="D124" s="182">
        <v>78741.75999999998</v>
      </c>
      <c r="E124" s="181">
        <v>76860.904823999997</v>
      </c>
      <c r="F124" s="182">
        <v>76726.374000000011</v>
      </c>
      <c r="G124" s="181">
        <v>76925.164000000004</v>
      </c>
      <c r="I124" s="101"/>
      <c r="J124" s="101"/>
      <c r="K124" s="101"/>
      <c r="L124" s="101"/>
    </row>
    <row r="125" spans="1:12">
      <c r="A125" s="65" t="s">
        <v>120</v>
      </c>
      <c r="B125" s="71" t="s">
        <v>23</v>
      </c>
      <c r="C125" s="159">
        <v>0.82130085895739535</v>
      </c>
      <c r="D125" s="176">
        <v>0.82129284384804213</v>
      </c>
      <c r="E125" s="159">
        <v>0.80314601748904357</v>
      </c>
      <c r="F125" s="176">
        <v>0.80524227796819881</v>
      </c>
      <c r="G125" s="159">
        <v>0.81075402647175365</v>
      </c>
      <c r="I125" s="101"/>
      <c r="J125" s="101"/>
      <c r="K125" s="101"/>
      <c r="L125" s="101"/>
    </row>
    <row r="126" spans="1:12">
      <c r="A126" s="65" t="s">
        <v>47</v>
      </c>
      <c r="B126" s="71" t="s">
        <v>21</v>
      </c>
      <c r="C126" s="158">
        <v>5387.7910000000265</v>
      </c>
      <c r="D126" s="178">
        <v>1880.8551759999827</v>
      </c>
      <c r="E126" s="158">
        <v>134.53082399998675</v>
      </c>
      <c r="F126" s="178">
        <v>-198.7899999999936</v>
      </c>
      <c r="G126" s="158">
        <v>2397.9550000000163</v>
      </c>
      <c r="I126" s="101"/>
      <c r="J126" s="101"/>
      <c r="K126" s="101"/>
      <c r="L126" s="101"/>
    </row>
    <row r="127" spans="1:12">
      <c r="A127" s="65" t="s">
        <v>124</v>
      </c>
      <c r="B127" s="71" t="s">
        <v>23</v>
      </c>
      <c r="C127" s="160">
        <v>0.99142257397760269</v>
      </c>
      <c r="D127" s="248">
        <v>0.9902599967285467</v>
      </c>
      <c r="E127" s="160">
        <v>0.99046488815506184</v>
      </c>
      <c r="F127" s="248">
        <v>0.9914568229172408</v>
      </c>
      <c r="G127" s="160">
        <v>0.99232303229148777</v>
      </c>
      <c r="I127" s="101"/>
      <c r="J127" s="101"/>
      <c r="K127" s="101"/>
      <c r="L127" s="101"/>
    </row>
    <row r="128" spans="1:12">
      <c r="A128" s="65" t="s">
        <v>48</v>
      </c>
      <c r="B128" s="71" t="s">
        <v>23</v>
      </c>
      <c r="C128" s="160">
        <v>4.1489728247879422E-2</v>
      </c>
      <c r="D128" s="248">
        <v>4.7308851052397426E-2</v>
      </c>
      <c r="E128" s="160">
        <v>4.7887948439174967E-2</v>
      </c>
      <c r="F128" s="248">
        <v>5.0614017174591241E-2</v>
      </c>
      <c r="G128" s="160">
        <v>4.7189741396431117E-2</v>
      </c>
      <c r="I128" s="101"/>
      <c r="J128" s="101"/>
      <c r="K128" s="101"/>
      <c r="L128" s="101"/>
    </row>
    <row r="129" spans="1:12">
      <c r="A129" s="65" t="s">
        <v>93</v>
      </c>
      <c r="B129" s="71" t="s">
        <v>143</v>
      </c>
      <c r="C129" s="161">
        <v>3.2197265080854423</v>
      </c>
      <c r="D129" s="249">
        <v>3.2279590380473278</v>
      </c>
      <c r="E129" s="161">
        <v>3.0762581170034928</v>
      </c>
      <c r="F129" s="249">
        <v>3.0944843588370046</v>
      </c>
      <c r="G129" s="161">
        <v>3.290412606355412</v>
      </c>
      <c r="I129" s="101"/>
      <c r="J129" s="101"/>
      <c r="K129" s="101"/>
      <c r="L129" s="101"/>
    </row>
    <row r="130" spans="1:12" hidden="1">
      <c r="A130" s="65"/>
      <c r="B130" s="144"/>
      <c r="C130" s="268">
        <v>0</v>
      </c>
      <c r="D130" s="269">
        <v>0</v>
      </c>
      <c r="E130" s="268">
        <v>0</v>
      </c>
      <c r="F130" s="269">
        <v>0</v>
      </c>
      <c r="G130" s="268">
        <v>0</v>
      </c>
      <c r="I130" s="101"/>
      <c r="J130" s="101"/>
      <c r="K130" s="101"/>
      <c r="L130" s="101"/>
    </row>
    <row r="131" spans="1:12">
      <c r="A131" s="44" t="s">
        <v>110</v>
      </c>
      <c r="B131" s="142" t="s">
        <v>143</v>
      </c>
      <c r="C131" s="158">
        <v>13703.9247008656</v>
      </c>
      <c r="D131" s="178">
        <v>13081.820109951128</v>
      </c>
      <c r="E131" s="158">
        <v>12374.374385360838</v>
      </c>
      <c r="F131" s="178">
        <v>12536.232956425478</v>
      </c>
      <c r="G131" s="158">
        <v>13179.348881869946</v>
      </c>
      <c r="I131" s="101"/>
      <c r="J131" s="101"/>
      <c r="K131" s="101"/>
      <c r="L131" s="101"/>
    </row>
    <row r="132" spans="1:12">
      <c r="A132" s="44"/>
      <c r="B132" s="142"/>
      <c r="C132" s="163"/>
      <c r="D132" s="250"/>
      <c r="E132" s="163"/>
      <c r="F132" s="250"/>
      <c r="G132" s="163"/>
      <c r="I132" s="101"/>
      <c r="J132" s="101"/>
      <c r="K132" s="101"/>
      <c r="L132" s="101"/>
    </row>
    <row r="133" spans="1:12">
      <c r="A133" s="136" t="s">
        <v>99</v>
      </c>
      <c r="B133" s="142"/>
      <c r="C133" s="161"/>
      <c r="D133" s="249"/>
      <c r="E133" s="161"/>
      <c r="F133" s="249"/>
      <c r="G133" s="161"/>
      <c r="I133" s="101"/>
      <c r="J133" s="101"/>
      <c r="K133" s="101"/>
      <c r="L133" s="101"/>
    </row>
    <row r="134" spans="1:12">
      <c r="A134" s="243" t="s">
        <v>108</v>
      </c>
      <c r="B134" s="242" t="s">
        <v>104</v>
      </c>
      <c r="C134" s="244">
        <v>41927.667094999997</v>
      </c>
      <c r="D134" s="251">
        <v>38406.249536000003</v>
      </c>
      <c r="E134" s="244">
        <v>34527.443490999998</v>
      </c>
      <c r="F134" s="251">
        <v>32637.590138</v>
      </c>
      <c r="G134" s="244">
        <v>34403.839079999998</v>
      </c>
      <c r="I134" s="101"/>
      <c r="J134" s="101"/>
      <c r="K134" s="101"/>
      <c r="L134" s="101"/>
    </row>
    <row r="135" spans="1:12" hidden="1">
      <c r="A135" s="243"/>
      <c r="B135" s="242"/>
      <c r="C135" s="245"/>
      <c r="D135" s="252"/>
      <c r="E135" s="245"/>
      <c r="F135" s="252"/>
      <c r="G135" s="245"/>
      <c r="I135" s="101"/>
      <c r="J135" s="101"/>
      <c r="K135" s="101"/>
      <c r="L135" s="101"/>
    </row>
    <row r="136" spans="1:12">
      <c r="A136" s="243" t="s">
        <v>111</v>
      </c>
      <c r="B136" s="242" t="s">
        <v>105</v>
      </c>
      <c r="C136" s="244">
        <v>172.38749081626153</v>
      </c>
      <c r="D136" s="251">
        <v>164.48438002733113</v>
      </c>
      <c r="E136" s="244">
        <v>150.09765012085555</v>
      </c>
      <c r="F136" s="251">
        <v>141.29854708868714</v>
      </c>
      <c r="G136" s="244">
        <v>152.16999077464013</v>
      </c>
      <c r="I136" s="101"/>
      <c r="J136" s="101"/>
      <c r="K136" s="101"/>
      <c r="L136" s="101"/>
    </row>
    <row r="137" spans="1:12" hidden="1">
      <c r="A137" s="243"/>
      <c r="B137" s="144"/>
      <c r="C137" s="270"/>
      <c r="D137" s="271"/>
      <c r="E137" s="270"/>
      <c r="F137" s="271"/>
      <c r="G137" s="270"/>
      <c r="H137" s="272"/>
      <c r="I137" s="101"/>
      <c r="J137" s="101"/>
      <c r="K137" s="101"/>
      <c r="L137" s="101"/>
    </row>
    <row r="138" spans="1:12">
      <c r="A138" s="44"/>
      <c r="B138" s="142"/>
      <c r="C138" s="158"/>
      <c r="D138" s="178"/>
      <c r="E138" s="158"/>
      <c r="F138" s="178"/>
      <c r="G138" s="158"/>
      <c r="I138" s="101"/>
      <c r="J138" s="101"/>
      <c r="K138" s="101"/>
      <c r="L138" s="101"/>
    </row>
    <row r="139" spans="1:12" hidden="1">
      <c r="A139" s="136"/>
      <c r="B139" s="142"/>
      <c r="C139" s="158"/>
      <c r="D139" s="178"/>
      <c r="E139" s="158"/>
      <c r="F139" s="178"/>
      <c r="G139" s="158"/>
      <c r="I139" s="101"/>
      <c r="J139" s="101"/>
      <c r="K139" s="101"/>
      <c r="L139" s="101"/>
    </row>
    <row r="140" spans="1:12" hidden="1">
      <c r="A140" s="138"/>
      <c r="B140" s="142"/>
      <c r="C140" s="179"/>
      <c r="D140" s="253"/>
      <c r="E140" s="179"/>
      <c r="F140" s="253"/>
      <c r="G140" s="179"/>
      <c r="I140" s="101"/>
      <c r="J140" s="101"/>
      <c r="K140" s="101"/>
      <c r="L140" s="101"/>
    </row>
    <row r="141" spans="1:12" hidden="1">
      <c r="A141" s="134"/>
      <c r="B141" s="142"/>
      <c r="C141" s="162"/>
      <c r="D141" s="177"/>
      <c r="E141" s="162"/>
      <c r="F141" s="177"/>
      <c r="G141" s="162"/>
      <c r="I141" s="101"/>
      <c r="J141" s="101"/>
      <c r="K141" s="101"/>
      <c r="L141" s="101"/>
    </row>
    <row r="142" spans="1:12" hidden="1">
      <c r="A142" s="143"/>
      <c r="B142" s="71"/>
      <c r="C142" s="180"/>
      <c r="D142" s="254"/>
      <c r="E142" s="180"/>
      <c r="F142" s="254"/>
      <c r="G142" s="180"/>
      <c r="I142" s="101"/>
      <c r="J142" s="101"/>
      <c r="K142" s="101"/>
      <c r="L142" s="101"/>
    </row>
    <row r="143" spans="1:12" hidden="1">
      <c r="A143" s="143"/>
      <c r="B143" s="71"/>
      <c r="C143" s="180"/>
      <c r="D143" s="254"/>
      <c r="E143" s="180"/>
      <c r="F143" s="254"/>
      <c r="G143" s="180"/>
      <c r="I143" s="101"/>
      <c r="J143" s="101"/>
      <c r="K143" s="101"/>
      <c r="L143" s="101"/>
    </row>
    <row r="144" spans="1:12" hidden="1">
      <c r="A144" s="143"/>
      <c r="B144" s="71"/>
      <c r="C144" s="180"/>
      <c r="D144" s="254"/>
      <c r="E144" s="180"/>
      <c r="F144" s="254"/>
      <c r="G144" s="180"/>
      <c r="I144" s="101"/>
      <c r="J144" s="101"/>
      <c r="K144" s="101"/>
      <c r="L144" s="101"/>
    </row>
    <row r="145" spans="1:12" hidden="1">
      <c r="A145" s="237"/>
      <c r="B145" s="142"/>
      <c r="C145" s="180"/>
      <c r="D145" s="254"/>
      <c r="E145" s="180"/>
      <c r="F145" s="254"/>
      <c r="G145" s="180"/>
      <c r="I145" s="101"/>
      <c r="J145" s="101"/>
      <c r="K145" s="101"/>
      <c r="L145" s="101"/>
    </row>
    <row r="146" spans="1:12">
      <c r="A146" s="238" t="s">
        <v>100</v>
      </c>
      <c r="B146" s="144"/>
      <c r="C146" s="180"/>
      <c r="D146" s="254"/>
      <c r="E146" s="180"/>
      <c r="F146" s="254"/>
      <c r="G146" s="180"/>
      <c r="I146" s="101"/>
      <c r="J146" s="101"/>
      <c r="K146" s="101"/>
      <c r="L146" s="101"/>
    </row>
    <row r="147" spans="1:12">
      <c r="A147" s="138" t="s">
        <v>101</v>
      </c>
      <c r="B147" s="144" t="s">
        <v>21</v>
      </c>
      <c r="C147" s="158">
        <v>23324.016500000002</v>
      </c>
      <c r="D147" s="178">
        <v>20529.310000000001</v>
      </c>
      <c r="E147" s="158">
        <v>18167.396086999997</v>
      </c>
      <c r="F147" s="178">
        <v>16850.782278999999</v>
      </c>
      <c r="G147" s="158">
        <v>16731.498380000001</v>
      </c>
      <c r="I147" s="101"/>
      <c r="J147" s="101"/>
      <c r="K147" s="101"/>
      <c r="L147" s="101"/>
    </row>
    <row r="148" spans="1:12" hidden="1">
      <c r="A148" s="139"/>
      <c r="B148" s="239"/>
      <c r="C148" s="173">
        <v>0</v>
      </c>
      <c r="D148" s="255">
        <v>0</v>
      </c>
      <c r="E148" s="173">
        <v>0</v>
      </c>
      <c r="F148" s="255">
        <v>0</v>
      </c>
      <c r="G148" s="173">
        <v>0</v>
      </c>
      <c r="I148" s="101"/>
      <c r="J148" s="101"/>
      <c r="K148" s="101"/>
      <c r="L148" s="101"/>
    </row>
    <row r="149" spans="1:12">
      <c r="A149" s="140" t="s">
        <v>125</v>
      </c>
      <c r="B149" s="239" t="s">
        <v>23</v>
      </c>
      <c r="C149" s="241">
        <v>0.27723928420823263</v>
      </c>
      <c r="D149" s="256">
        <v>0.26071693088902265</v>
      </c>
      <c r="E149" s="241">
        <v>0.23636718990754302</v>
      </c>
      <c r="F149" s="256">
        <v>0.21962177280787434</v>
      </c>
      <c r="G149" s="241">
        <v>0.21750357763293166</v>
      </c>
      <c r="H149" s="145"/>
      <c r="I149" s="101"/>
      <c r="J149" s="101"/>
      <c r="K149" s="101"/>
      <c r="L149" s="101"/>
    </row>
    <row r="150" spans="1:12">
      <c r="A150" s="138" t="s">
        <v>103</v>
      </c>
      <c r="B150" s="144" t="s">
        <v>106</v>
      </c>
      <c r="C150" s="158">
        <v>65543.831927587002</v>
      </c>
      <c r="D150" s="178">
        <v>57932.560429082994</v>
      </c>
      <c r="E150" s="158">
        <v>44381.460883063002</v>
      </c>
      <c r="F150" s="178">
        <v>37034.369138271992</v>
      </c>
      <c r="G150" s="158">
        <v>33559.743848542006</v>
      </c>
      <c r="I150" s="101"/>
      <c r="J150" s="101"/>
      <c r="K150" s="101"/>
      <c r="L150" s="101"/>
    </row>
    <row r="151" spans="1:12" hidden="1">
      <c r="A151" s="138"/>
      <c r="B151" s="144"/>
      <c r="C151" s="162"/>
      <c r="D151" s="177"/>
      <c r="E151" s="162"/>
      <c r="F151" s="177"/>
      <c r="G151" s="162"/>
      <c r="I151" s="101"/>
      <c r="J151" s="101"/>
      <c r="K151" s="101"/>
      <c r="L151" s="101"/>
    </row>
    <row r="152" spans="1:12" s="448" customFormat="1">
      <c r="A152" s="444" t="s">
        <v>109</v>
      </c>
      <c r="B152" s="445" t="s">
        <v>107</v>
      </c>
      <c r="C152" s="446">
        <v>997.4138099837437</v>
      </c>
      <c r="D152" s="447">
        <v>994.41195913642014</v>
      </c>
      <c r="E152" s="446">
        <v>843.31638694689821</v>
      </c>
      <c r="F152" s="447">
        <v>740.02948485353909</v>
      </c>
      <c r="G152" s="446">
        <v>670.5361011207716</v>
      </c>
      <c r="I152" s="449"/>
      <c r="J152" s="449"/>
      <c r="K152" s="449"/>
      <c r="L152" s="449"/>
    </row>
    <row r="153" spans="1:12" hidden="1">
      <c r="A153" s="240"/>
      <c r="B153" s="246"/>
      <c r="C153" s="273"/>
      <c r="D153" s="274"/>
      <c r="E153" s="273"/>
      <c r="F153" s="274"/>
      <c r="G153" s="273"/>
      <c r="I153" s="101"/>
      <c r="J153" s="101"/>
      <c r="K153" s="101"/>
      <c r="L153" s="101"/>
    </row>
    <row r="155" spans="1:12">
      <c r="A155" s="442" t="s">
        <v>19</v>
      </c>
      <c r="B155" s="443" t="s">
        <v>20</v>
      </c>
      <c r="C155" s="226">
        <f>C123</f>
        <v>43100</v>
      </c>
      <c r="D155" s="226">
        <f>D123</f>
        <v>43008</v>
      </c>
      <c r="E155" s="226">
        <f>E123</f>
        <v>42916</v>
      </c>
      <c r="F155" s="226">
        <f>F123</f>
        <v>42825</v>
      </c>
      <c r="G155" s="226">
        <f>G123</f>
        <v>42735</v>
      </c>
    </row>
    <row r="156" spans="1:12">
      <c r="A156" s="69"/>
      <c r="B156" s="71"/>
      <c r="C156" s="214"/>
      <c r="D156" s="299"/>
      <c r="E156" s="214"/>
      <c r="F156" s="299"/>
      <c r="G156" s="214"/>
    </row>
    <row r="157" spans="1:12">
      <c r="A157" s="65" t="s">
        <v>171</v>
      </c>
      <c r="B157" s="71" t="s">
        <v>49</v>
      </c>
      <c r="C157" s="166">
        <v>19054</v>
      </c>
      <c r="D157" s="174">
        <v>18926</v>
      </c>
      <c r="E157" s="166">
        <v>18998</v>
      </c>
      <c r="F157" s="174">
        <v>18959</v>
      </c>
      <c r="G157" s="166">
        <v>18864</v>
      </c>
      <c r="I157" s="101"/>
      <c r="J157" s="101"/>
      <c r="K157" s="101"/>
      <c r="L157" s="101"/>
    </row>
    <row r="158" spans="1:12" s="145" customFormat="1">
      <c r="A158" s="147" t="s">
        <v>172</v>
      </c>
      <c r="B158" s="456" t="s">
        <v>49</v>
      </c>
      <c r="C158" s="167">
        <v>12933</v>
      </c>
      <c r="D158" s="175">
        <v>12709</v>
      </c>
      <c r="E158" s="167">
        <v>12732</v>
      </c>
      <c r="F158" s="175">
        <v>12663</v>
      </c>
      <c r="G158" s="167">
        <v>12469</v>
      </c>
      <c r="I158" s="146"/>
      <c r="J158" s="146"/>
      <c r="K158" s="146"/>
      <c r="L158" s="146"/>
    </row>
    <row r="159" spans="1:12" s="448" customFormat="1">
      <c r="A159" s="444" t="s">
        <v>173</v>
      </c>
      <c r="B159" s="445" t="s">
        <v>49</v>
      </c>
      <c r="C159" s="446">
        <v>16863</v>
      </c>
      <c r="D159" s="447">
        <v>15575</v>
      </c>
      <c r="E159" s="446">
        <v>13974</v>
      </c>
      <c r="F159" s="447">
        <v>13015</v>
      </c>
      <c r="G159" s="446">
        <v>12553</v>
      </c>
      <c r="I159" s="449"/>
      <c r="J159" s="449"/>
      <c r="K159" s="449"/>
      <c r="L159" s="449"/>
    </row>
    <row r="160" spans="1:12" s="148" customFormat="1">
      <c r="A160" s="37"/>
      <c r="B160" s="36"/>
      <c r="C160" s="36"/>
      <c r="D160" s="36"/>
      <c r="E160" s="36"/>
      <c r="F160" s="36"/>
      <c r="G160" s="36"/>
      <c r="I160" s="149"/>
      <c r="J160" s="149"/>
      <c r="K160" s="149"/>
      <c r="L160" s="149"/>
    </row>
    <row r="161" spans="1:7" s="2" customFormat="1" ht="29.25" customHeight="1">
      <c r="A161" s="483" t="s">
        <v>337</v>
      </c>
      <c r="B161" s="483"/>
      <c r="C161" s="483"/>
      <c r="D161" s="483"/>
      <c r="E161" s="483"/>
      <c r="F161" s="483"/>
      <c r="G161" s="483"/>
    </row>
  </sheetData>
  <mergeCells count="1">
    <mergeCell ref="A161:G161"/>
  </mergeCells>
  <phoneticPr fontId="2" type="noConversion"/>
  <hyperlinks>
    <hyperlink ref="A1" location="Cover!E6" display="INDEX"/>
  </hyperlinks>
  <pageMargins left="0.23" right="0.23" top="1" bottom="1" header="0.5" footer="0.5"/>
  <pageSetup paperSize="9" scale="71" orientation="portrait" r:id="rId1"/>
  <headerFooter alignWithMargins="0">
    <oddFooter>Page &amp;P of &amp;N</oddFooter>
  </headerFooter>
  <rowBreaks count="1" manualBreakCount="1">
    <brk id="79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Trends file-1</vt:lpstr>
      <vt:lpstr>Trends file-2</vt:lpstr>
      <vt:lpstr>Trends file-3</vt:lpstr>
      <vt:lpstr>Trends file-4</vt:lpstr>
      <vt:lpstr>Trends file-5-SCH</vt:lpstr>
      <vt:lpstr>Trends file-6-Ops</vt:lpstr>
      <vt:lpstr>Cover!Print_Area</vt:lpstr>
      <vt:lpstr>'Trends file-1'!Print_Area</vt:lpstr>
      <vt:lpstr>'Trends file-2'!Print_Area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aaggarwal</dc:creator>
  <cp:lastModifiedBy>Sourav Gandhi</cp:lastModifiedBy>
  <cp:lastPrinted>2018-01-18T07:57:10Z</cp:lastPrinted>
  <dcterms:created xsi:type="dcterms:W3CDTF">2005-10-14T06:27:59Z</dcterms:created>
  <dcterms:modified xsi:type="dcterms:W3CDTF">2018-01-18T12:04:59Z</dcterms:modified>
</cp:coreProperties>
</file>